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Лист2" sheetId="1" r:id="rId1"/>
  </sheets>
  <definedNames>
    <definedName name="_xlnm.Print_Titles" localSheetId="0">'Лист2'!$10:$10</definedName>
    <definedName name="_xlnm.Print_Area" localSheetId="0">'Лист2'!$A$1:$H$432</definedName>
  </definedNames>
  <calcPr fullCalcOnLoad="1"/>
</workbook>
</file>

<file path=xl/sharedStrings.xml><?xml version="1.0" encoding="utf-8"?>
<sst xmlns="http://schemas.openxmlformats.org/spreadsheetml/2006/main" count="1306" uniqueCount="435">
  <si>
    <t>Номи</t>
  </si>
  <si>
    <t>ТИФ коди</t>
  </si>
  <si>
    <t>Металлургия хом ашёси</t>
  </si>
  <si>
    <t>Углерод таркибли материал</t>
  </si>
  <si>
    <t>Ферросплавлар</t>
  </si>
  <si>
    <t>Графитланган электродлар</t>
  </si>
  <si>
    <t>Оловбардош материаллар</t>
  </si>
  <si>
    <t>Декапир (лист с/п ПТНП учун)</t>
  </si>
  <si>
    <t>Металл эхтиёт кисмлар</t>
  </si>
  <si>
    <t>Т/р</t>
  </si>
  <si>
    <t>Ностандарт эхтиёт кисмлар</t>
  </si>
  <si>
    <t>Валюта</t>
  </si>
  <si>
    <t>Жами:</t>
  </si>
  <si>
    <t>Ўлчов бирлиги</t>
  </si>
  <si>
    <t>Нарҳи</t>
  </si>
  <si>
    <t>Миқдори</t>
  </si>
  <si>
    <t>Инвестицион лойихалар доирасида</t>
  </si>
  <si>
    <t>Қиймати           USD</t>
  </si>
  <si>
    <t>Бошқа технологик материаллар</t>
  </si>
  <si>
    <t>Давлат буюртмачисининг номи:</t>
  </si>
  <si>
    <t>"Ўзметкомбинат" АЖ</t>
  </si>
  <si>
    <t>Манзили:</t>
  </si>
  <si>
    <t>Тошкент вилояти Бекобод шаҳар Сирдарё кўчаси 1 уй</t>
  </si>
  <si>
    <t>Харид предметини молиялаштириш манбалари:</t>
  </si>
  <si>
    <t>Ўз маблағларидан</t>
  </si>
  <si>
    <t>Товарларни (ишларни, хизматларни) етказиб бериш манзили:</t>
  </si>
  <si>
    <t>Углерод таркибли материал 0,3-4,0 фракция</t>
  </si>
  <si>
    <t>Углерод таркибли материал 6,0-13,0 фракция</t>
  </si>
  <si>
    <t>USD</t>
  </si>
  <si>
    <t>тн</t>
  </si>
  <si>
    <t>Графитланган электродлар 300 мм</t>
  </si>
  <si>
    <t>Графитланган электродлар 400 мм</t>
  </si>
  <si>
    <t>Графитланган электродлар 600 мм</t>
  </si>
  <si>
    <t>2529 21 000 0</t>
  </si>
  <si>
    <t>Порошковая проволока FeCa 60/40</t>
  </si>
  <si>
    <t>7202 99 800 0</t>
  </si>
  <si>
    <t>Графитовый штамп (544х290х28)</t>
  </si>
  <si>
    <t>6815 19 009 0</t>
  </si>
  <si>
    <t>шт</t>
  </si>
  <si>
    <t>Уголь каменный марки Д</t>
  </si>
  <si>
    <t>2701 19 000 0</t>
  </si>
  <si>
    <t>Пўлат қуймаси</t>
  </si>
  <si>
    <t>Қора металл парчалари (Импорт)</t>
  </si>
  <si>
    <t>7207201500, 7207200000</t>
  </si>
  <si>
    <t>Феррохром ФХ 100А</t>
  </si>
  <si>
    <t>Ферромарганец ФМн 90</t>
  </si>
  <si>
    <t>Электрод массаси брикетланган</t>
  </si>
  <si>
    <t>Сталь х/к отожженный 0,6х1250 мм</t>
  </si>
  <si>
    <t>Сталь х/к отожженный 0,75х1250 мм</t>
  </si>
  <si>
    <t>Сталь х/к отожженный 1х1250 мм</t>
  </si>
  <si>
    <t>Прокат цехлари учун валоклар</t>
  </si>
  <si>
    <t>Чугунные прокатные валки Ф370х600мм</t>
  </si>
  <si>
    <t>Чугунные прокатные валки Ф310х1000мм</t>
  </si>
  <si>
    <t>Чугунные прокатные валки Ф340х1000мм</t>
  </si>
  <si>
    <t>Чугунные прокатные валки Ф330х600мм</t>
  </si>
  <si>
    <t>Чугунные прокатные валки Ф340х600мм</t>
  </si>
  <si>
    <t>Прокатные валки чугунные 620х1000 НП-30-00-00 СШХН-47</t>
  </si>
  <si>
    <t>Валки прокатные чугунные 470х800 ПО-11861</t>
  </si>
  <si>
    <t>Валки прокатные чугунные  450х800 ПО-11861</t>
  </si>
  <si>
    <t>Валок в сборе с двумя кольцами из твердого сплава Т27 М</t>
  </si>
  <si>
    <t>Прокатные валки чугун 640х1000 ПО-9748-00</t>
  </si>
  <si>
    <t>Валок в сборе с двумя кольцами из твердого сплава Т31 М</t>
  </si>
  <si>
    <t>Валок в сборе с двумя кольцами из твердого сплава Т30 М</t>
  </si>
  <si>
    <t>Прокатные валки чугунные 640х1000 ПО-9746-00 СШХН-47</t>
  </si>
  <si>
    <t>Валки прокатные чугунные 345х500 ПО-11862-00</t>
  </si>
  <si>
    <t>Валки стальные 640х1000  ( 3,7)        ПО-9748,(9746)</t>
  </si>
  <si>
    <t>Валки прокатные чугунные 460х800 ПО-11861-03</t>
  </si>
  <si>
    <t>Валки прокатные чугунные 390х500 ПО-11862-05</t>
  </si>
  <si>
    <t>Валки прокатные чугунные 430х800 ПО-11861-00</t>
  </si>
  <si>
    <t>Валки прокатные чугунные 440х800 ПО-11861-01</t>
  </si>
  <si>
    <t>Валки прокатные чугунные 360х500 ПО-11862-02</t>
  </si>
  <si>
    <t>Валки прокатные чугунные 370х500 ПО-11862-03</t>
  </si>
  <si>
    <t>ВАЛКИ ЧУГУННЫЕ Л 420 L 1350</t>
  </si>
  <si>
    <t>Прокатные валки 330х500 ПО-11862-00</t>
  </si>
  <si>
    <t>Валки прокатные чугунные 480х800 ПО-11861-50</t>
  </si>
  <si>
    <t>Валки прокатные чугунные 380х500 ПО-11862</t>
  </si>
  <si>
    <t>ВАЛКИ ЧУГУН.320*100 ПЧ-186</t>
  </si>
  <si>
    <t>RUB</t>
  </si>
  <si>
    <t>Фритта</t>
  </si>
  <si>
    <t>Фритта покровная ФПвОС-140</t>
  </si>
  <si>
    <t>Фритта покровная ФПвБС-400</t>
  </si>
  <si>
    <t>Фритта грунтовая ГД-4265</t>
  </si>
  <si>
    <t>Фритта грунтовая ФГТ1С-3262</t>
  </si>
  <si>
    <t>Фритта грунтовая ФГТ1С-52015</t>
  </si>
  <si>
    <t>Фритта грунтовая ФГП2С-3211</t>
  </si>
  <si>
    <t>Фритта грунтовая ФГТ2С-3313</t>
  </si>
  <si>
    <t>Фритта бортовая ФПбС-1020</t>
  </si>
  <si>
    <t>Фритта покровная ФПвОЯС-200</t>
  </si>
  <si>
    <t>ФРИТТА ЭМАЛЬ ЭСП -210</t>
  </si>
  <si>
    <t>F1810 Черная эмалевая фритта</t>
  </si>
  <si>
    <t>кг</t>
  </si>
  <si>
    <t>Шпат плавиковый ФК-75</t>
  </si>
  <si>
    <t>Рельсы КР-70</t>
  </si>
  <si>
    <t>Рельс КР 80</t>
  </si>
  <si>
    <t>Рельсы КР-120</t>
  </si>
  <si>
    <t>Рельсы Р-24</t>
  </si>
  <si>
    <t>Темир йўл рельслари</t>
  </si>
  <si>
    <t>Огнеупорный изделия MCNI-Н1</t>
  </si>
  <si>
    <t>Ceralit Cast  ТL 91013 бетон</t>
  </si>
  <si>
    <t>Огнеупорный изделия,MCTT-Н1</t>
  </si>
  <si>
    <t>Огнеупорная масса DRL-30</t>
  </si>
  <si>
    <t>DНL-83 Огнеупорная масса</t>
  </si>
  <si>
    <t>Кирпич огнеупорный.МТДМС-13А</t>
  </si>
  <si>
    <t>Огнеупорная Плита ПСП-96 №7х60</t>
  </si>
  <si>
    <t>Стакан огн дозатор-ПГРБС 5Х60</t>
  </si>
  <si>
    <t>Ceralit Cast   AL 58007</t>
  </si>
  <si>
    <t>Леточная масса</t>
  </si>
  <si>
    <t>Масса углеродная холоднанабивная МХТ</t>
  </si>
  <si>
    <t>Стаканы коллекторы ПГРБС   13x60</t>
  </si>
  <si>
    <t>Набор плит для шибера (верхняя и нижняя с  коллектором) SP-A85ZSD</t>
  </si>
  <si>
    <t>Плита ПП-95 №2</t>
  </si>
  <si>
    <t>Изделия ХКТ-30 Блок секторный</t>
  </si>
  <si>
    <t>Высокоглиноземистый кирпич PR-LZ-02 №61</t>
  </si>
  <si>
    <t>Высокоглиноземистый кирпич PR-LZ-02 №9</t>
  </si>
  <si>
    <t>Изделия ХКТ-30 Блок секторный нижний</t>
  </si>
  <si>
    <t>Стартовая смесь для стальковша марки POW-CR35</t>
  </si>
  <si>
    <t>Штамп из графита 544х290х28 мм</t>
  </si>
  <si>
    <t>Легковесный бетон PECM-LR2</t>
  </si>
  <si>
    <t>Огнеупорный плиты ППТ-95 №11</t>
  </si>
  <si>
    <t>Одеяло огнеупорный волокно FIBER BLANKET S 13840х610х13</t>
  </si>
  <si>
    <t>Prismo-Blok "Za" 350 х 300 х 600мм</t>
  </si>
  <si>
    <t>Огнеупорный бетон GIR GAST HA-75</t>
  </si>
  <si>
    <t>Плита шамотно  ШВП - 350</t>
  </si>
  <si>
    <t>Заполнение зазоров в подине марки CAST-A80BC</t>
  </si>
  <si>
    <t>Кирпич Ш-91</t>
  </si>
  <si>
    <t>Одеяло огнеупорный FIBER BLANKET S</t>
  </si>
  <si>
    <t>масса пластичная Basaplast 50-410</t>
  </si>
  <si>
    <t xml:space="preserve">Изделия огнеупорные ДМ-20 </t>
  </si>
  <si>
    <t>ГРАФИТ СЕРЕБРИСТЫЙ</t>
  </si>
  <si>
    <t>Модули теплоизоляционные огнеупорные 
марки VibroBlock (1425), Тип «U». Размер 600х350х300мм</t>
  </si>
  <si>
    <t>Ковшевой стакан стальковша SSAL-94TSD</t>
  </si>
  <si>
    <t>Кирпич особосложный ШБ-9</t>
  </si>
  <si>
    <t>Стаканы для защити термопар  TPN-83</t>
  </si>
  <si>
    <t>Изделия высокоогнеупорные хромитопериклазовые ХП-1 №1</t>
  </si>
  <si>
    <t>Изделия ХКТ-30 Блок секторный с нижним окном</t>
  </si>
  <si>
    <t>НАБИВОЧНЫЙ МАТЕРИАЛ SILICIA MIX</t>
  </si>
  <si>
    <t>Изделия ХКТ-60 Блок секторный</t>
  </si>
  <si>
    <t>Зеленый мертель GMOR</t>
  </si>
  <si>
    <t>Изделия огнеупорные ДМ-5</t>
  </si>
  <si>
    <t>Модули теплоизоляционные огнеупорные 
марки VibroBlock (1425). Тип «U». Размер 305х250х250мм.</t>
  </si>
  <si>
    <t>Картон огнеупорный квк-400 ( 500Х500Х40)</t>
  </si>
  <si>
    <t>Муллитокремнеземистая плита   марки МКРП-340 Размер 500х500х40 мм</t>
  </si>
  <si>
    <t>Изделия ХКТ-60 Блок выпускной</t>
  </si>
  <si>
    <t>ША-1 № П 9-2</t>
  </si>
  <si>
    <t>Кирпич подвесной П 5-2</t>
  </si>
  <si>
    <t>Изделия ХС-МВУ Вставок с отверстием</t>
  </si>
  <si>
    <t>Муллитокремнеземистый рулонный материал марки МКРР-130</t>
  </si>
  <si>
    <t>ПРОКЛАДКА DURABLANKET</t>
  </si>
  <si>
    <t>м3</t>
  </si>
  <si>
    <t>РУЛОН</t>
  </si>
  <si>
    <t>Смола фенолоформальдегидная марки "Феникс АГРО"</t>
  </si>
  <si>
    <t>Сервоклапан 2-ступенчатый H19JOGM4VPL</t>
  </si>
  <si>
    <t>Предохр. клапан DBDS 30 K 1X/200, R900424286</t>
  </si>
  <si>
    <t>Насос гидр. В-63/10</t>
  </si>
  <si>
    <t>Насос гидр. В-40/10</t>
  </si>
  <si>
    <t>Насос гидр. В-25/10</t>
  </si>
  <si>
    <t>Обратный клапан Z2S6 A1-64/ (R900347498)</t>
  </si>
  <si>
    <t>Насос PGH4-30/025RE11VU2 (R901147101)</t>
  </si>
  <si>
    <t>Гидрораспределитель 4WRZE 16W6 -150-71/6EG24N9K31/F1D3M</t>
  </si>
  <si>
    <t>Муфта  АВ  33-22/KD  65/75-98. R900026168</t>
  </si>
  <si>
    <t>Муфта  ROTEX  AB  33-22/KD  28-32/38</t>
  </si>
  <si>
    <t>Теплообменник AB32-12/00-K-18-22, MNR:R900906284</t>
  </si>
  <si>
    <t>Предохранительный клапан ABZSS20M-3X/210E/S13V</t>
  </si>
  <si>
    <t>Фильтроэлемент 01Е.601.10 VG.HR.E.P</t>
  </si>
  <si>
    <t>Фильтроэлемент 01Е.361,10 VG.HR.E.P</t>
  </si>
  <si>
    <t>Фильтр в комплекте 2901-1945-02</t>
  </si>
  <si>
    <t>Спеченный фильтр-колонна с глиноземом модели PF810 Номер детали PF MP 0300 000</t>
  </si>
  <si>
    <t>Спеченный фильтр-блок deoxo Idroenergy модели PF 810 Номер детали PE 90A 5003</t>
  </si>
  <si>
    <t>Преобразователи постоянного тока SINAMICS DCM
3AC 400 В/60 A/DC 400B
D420/60 Mreq-GeG6V62 (код заказа 6RA8025-6DV62-0AA0-Z-G00+G11+G20+L11+S01+S02)</t>
  </si>
  <si>
    <t>Запасные части РПН трансформатора ТАМИНИ 95 МВА 3XVRC I 1001-72,5/B-18 15 0 зав. № МR1064446</t>
  </si>
  <si>
    <t>ВЫКЛЮЧАТЕЛЬ ВАТ-48-4000/10 ЛА УХЛ4</t>
  </si>
  <si>
    <t>Электродвигатель MЗВР315 МС2Е5 380 В, 132кВт 2985 об/мин   IM1081</t>
  </si>
  <si>
    <t>Электродвигатель постоянного тока последовательного возбуждения  (с двухсторонним валом)  Д – 816  - 220 В. 150 кВт.n = 450 об/мин.  IM1081</t>
  </si>
  <si>
    <t>Электродвигатель АО2-101-6У2 110кВт 1000об/мин IM1001</t>
  </si>
  <si>
    <t>Трансформатор ТСЗЛ 1000/10-У3</t>
  </si>
  <si>
    <t>Сетевой фильтр Siemens Sinamics S120 Active Interface Module Booksize 6SL3100-OBE25-5ABO, 55kW, 88A</t>
  </si>
  <si>
    <t>Сетевой фильтр Siemens Sinamics S120 Active Interface Module 6SL3300-7TE32-6AA1, 260A</t>
  </si>
  <si>
    <t>Активный модуль Siemens Sinamics S120 Active Line Module Booksize 6SL3130-7TE25-5AA3, 55kW, 92A</t>
  </si>
  <si>
    <t>ПРЕОБРАЗОВАТЕЛЬ ЧАСТОТЫ РМ-Р540-45К-RUS</t>
  </si>
  <si>
    <t>Ограничитель перенапряжения ОПН-35</t>
  </si>
  <si>
    <t>Частотный преобразователь Siemens 6SL3120-1TE23-0AA3 400 В, 30A</t>
  </si>
  <si>
    <t>Устройство плавного пуска Sirius S6, 162A, 90kW/400V 3rw4056-6bb44</t>
  </si>
  <si>
    <t>Преобразователи частоты Delta Electronics VFD220FP4EA-52 (22кВт 3ф 400В) серии CFP2000</t>
  </si>
  <si>
    <t>Конденсаторный модуль 6SL3100-1CE14-0AA0, 600V, 4,1mF</t>
  </si>
  <si>
    <t>Конденсаторный модуль 6SL3100-7TE32-6AAO</t>
  </si>
  <si>
    <t>Реле безопасности Sirius 3RW4073-2BB44</t>
  </si>
  <si>
    <t>Реле цепи безопасности 3TK28-3TK2830-1CB30, 24VDC</t>
  </si>
  <si>
    <t>Реле цепи безопасности 3TK28-3TK2830-1AL20, 220AC</t>
  </si>
  <si>
    <t>Реле цепи безопасности 3TK28-3TK2825-1BB40, 24VDC</t>
  </si>
  <si>
    <t>Реле цепи безопасности 3TK28-3TK2823-1CB30, 24VDC</t>
  </si>
  <si>
    <t>Реле цепи безопасности 3TK28-3TK2828-1AL20, 220AC</t>
  </si>
  <si>
    <t>Плавный пуск 3RW3038-2BB14 G/130115</t>
  </si>
  <si>
    <t>"пульт управления MODEL: FLEX 12 ES S/NO 021632 TYPE BAT-01"</t>
  </si>
  <si>
    <t>Выключатель автоматический Schneider Electric NSX 250А, ,3P</t>
  </si>
  <si>
    <t>"Реле безопасности SIEMENS SIRIUS 3RW3016-1BB14"</t>
  </si>
  <si>
    <t>Выключатель-разъединитель Compact INS630 - 630 A</t>
  </si>
  <si>
    <t>Устройство плавного пуска, S2, 72A, 37kW SIRIUS</t>
  </si>
  <si>
    <t>Выключатель автоматический Schneider Electric NSX 160А, ,3P</t>
  </si>
  <si>
    <t>Устройство плавного пуска  3-ph200-480V AC, 106A, 55kW, 230V AC</t>
  </si>
  <si>
    <t>Частотный преобразователь Micromaster 440 6SE6440-2UD13-7AA1</t>
  </si>
  <si>
    <t>Устройство плавного пуска 3-ph.230-500V AC, 230A, 132kW 230V AC</t>
  </si>
  <si>
    <t>Электродвигатель 4МТКН 311-8У1 7,5кВт 700об/мин IM1001</t>
  </si>
  <si>
    <t>Программируемое реле MOELLER EASY719-AC-RC10</t>
  </si>
  <si>
    <t>Частотный преобразователь SIEMENS SINAMICSPower Module 240.Input 3 AC 380-480V 168A 50/60 Hz</t>
  </si>
  <si>
    <t>Модуль датчика Sinamics Sensor Module 6sl3055-0AACO-5CA2</t>
  </si>
  <si>
    <t>Реле SIEMENS 3RN1012-1BB00</t>
  </si>
  <si>
    <t>Контактор SIEMENS 3RT1034-1BB0</t>
  </si>
  <si>
    <t>Конденсаторный модуль 6se6400-2FA00-6ADO</t>
  </si>
  <si>
    <t>Контактор SIEMENS 3RT1015-1BB42</t>
  </si>
  <si>
    <t>Имитатор горячего металла Radiant Bar BR4000</t>
  </si>
  <si>
    <t>Частотный преобразователь Micromaster 6SE6440-2AD31- 37кВт</t>
  </si>
  <si>
    <t>Трансформатор тока наружный установки ТВД-35  3000/5</t>
  </si>
  <si>
    <t>Датчик Давления МЕТРАН-55-ДИ-515-МП-11-050-0,6МПа-42-С-М20</t>
  </si>
  <si>
    <t>Датчик Давления МЕТРАН-55-ДИ-515-МП-11-050-1МПа-42-С-М20</t>
  </si>
  <si>
    <t>Прибор для измерения температуры жидких металлов и ЭДС датчиков активности кислорода Multi-Lab III</t>
  </si>
  <si>
    <t>Механический аксессуары для магнитострикционные датчика
BTL7-E100-M0080-B-S32:
Connector BKS-S 32M-05 BCC00TY</t>
  </si>
  <si>
    <t>Последовательный порт (Heraeus Elektro-Nite int Serial interface board Version 01.05(с) 60388 vv 01.02.06</t>
  </si>
  <si>
    <t>Механический аксессуары для магнитострикционные датчика
BTL7-E100-M0080-B-S32: 
Стержень для датчика положения BTL7-E100-M0080-B-S32</t>
  </si>
  <si>
    <t>Датчик давления SiCK 6038652
S/N 13015822</t>
  </si>
  <si>
    <t>Датчик положения клети
BALLUF  BTL7-E100-MO800-B-S32</t>
  </si>
  <si>
    <t>Расходомер ENDRESS+HAUSER PROWIRL 77 77FS40-EA010A00 (DN40-PN40)</t>
  </si>
  <si>
    <t>Расходомер ENDRESS+HAUSER PROWIRL 77 77FS25-EA010A00(DN40-PN16)</t>
  </si>
  <si>
    <t>Наклономер Inclinometer NS-45/PI</t>
  </si>
  <si>
    <t>Датчик положения BTL7-E100-М0080- B-S32</t>
  </si>
  <si>
    <t>Электромагнитный датчик расхода ABB ProcessMaster300 Model-no.: FEP311-040A1S1D4B0A1A0A1A2B1 DN 40 / PN 40</t>
  </si>
  <si>
    <t>Датчик давления EDS 344-2-400-000</t>
  </si>
  <si>
    <t>Индуктивный датчик с аналоговым выходом, TURCK.NI50-Q80-LIU-H1141</t>
  </si>
  <si>
    <t>Электромагнитный датчик расхода ABB ProcessMaster300 Model-no.: FEP311-025A1S1D4B0A1A0A1A2B1 DN 25 / PN 40</t>
  </si>
  <si>
    <t>Электромагнитный датчик расхода ABB ProcessMaster300 Model-no.: FEP311-150A1S1D2B0A1A0A1A2B1 DN 150 / PN 16</t>
  </si>
  <si>
    <t>Электромагнитный датчик расхода ABB ProcessMaster300 Model-no.: FEP311-050A1S1D4B0A1A0A1A2B1 DN 50 / PN 40</t>
  </si>
  <si>
    <t>Электронное реле давления REXROTH HEDE 10A1-20/400K41G24/1/V
R901022978</t>
  </si>
  <si>
    <t>Датчик давления полости электрода HM 17-IX/100-C/V0/0, R900773060 REXROTH</t>
  </si>
  <si>
    <t>ТЕРМОПАРА NI/GR-NI</t>
  </si>
  <si>
    <t xml:space="preserve">LC33016046 Контактный блок (контактодержатель) 2 провода, Тип В 108.05.362 </t>
  </si>
  <si>
    <t>LC33025425 Внутренний компенсационный кабель POSITERM дл.2500мм</t>
  </si>
  <si>
    <t>LC33024015 Внешний компенсационный кабель Positerm 10803022</t>
  </si>
  <si>
    <t>Рейтер 1 X25H19C2Л</t>
  </si>
  <si>
    <t>Рейтер 2 X28H48</t>
  </si>
  <si>
    <t>Распределитель ДРМ-2</t>
  </si>
  <si>
    <t>Насос С12-5М-2</t>
  </si>
  <si>
    <t>Универсальный редукционный клапан (регулятор газа) Samson DN200 PN16</t>
  </si>
  <si>
    <t>Реле  омрон  Н7ЕС</t>
  </si>
  <si>
    <t>Статический детектор горячего металла DELTA Stato-Sonde F67960 ENTZHEIM тип Z3-JC-SP 24DC  0.1A</t>
  </si>
  <si>
    <t xml:space="preserve">Технологическая плата Т400 6DD1606-0AD1 для  SIMOREG  DCM  </t>
  </si>
  <si>
    <t>Диафрагма резиновая ВАТ-48-4000  8ся.402.023</t>
  </si>
  <si>
    <t>Тепловизионная камера (Тепловизор) FLIR E4 IR Camera w/MSX and WiFi 80х60 Resolution/9Hz</t>
  </si>
  <si>
    <t>Реле давления Electrotec PMM 10C IM 14k</t>
  </si>
  <si>
    <t>Разъем для подключения датчика давления HM-17 R900779509</t>
  </si>
  <si>
    <t>Силовая ячейка Power cell type 154 А 690 В серии RU-DRIVE RDHV-PU-690/154-5S4</t>
  </si>
  <si>
    <t>Инкрементальный датчик  скорости 1000 имп/об,HTL,Fmax 120 кГц 2 последвательности импулсь +нулевой тип POG10 DN1000 НUBNER</t>
  </si>
  <si>
    <t>SIMATIC TDC, субстойка ur6021, 21 слот, шина vme, 8 слотов p0, сменные вентиляторы, пригодна для gdm, 5-строчный соединитель (розетка) 6DD1682-0CH3</t>
  </si>
  <si>
    <t>Модуль ввода аналоговых сигналов AI8x13Bit 6ES7 331-1KF01-0AB0</t>
  </si>
  <si>
    <t>Активный модуль Sinamics  6SL3330-7TE32-6AA3</t>
  </si>
  <si>
    <t>Центральный Процессор CPU551 64-битный –модуль процессора с цифровыми входами 6DD1600-0BA1</t>
  </si>
  <si>
    <t>SIMATIC S7-400H, МОДУЛЬ ЦПУ CPU 412-3H ДЛЯ S7-400H И S7-400F/FH (6ES7412-3HJ14-0AB0)</t>
  </si>
  <si>
    <t>SIMATIC S7-400, БЛОК ПИТАНИЯ PS407: 10A (6ES7407-0KR02-0AA0)</t>
  </si>
  <si>
    <t>Модуль вывода аналоговых сигналов AO8x12Bit 6ES7 332-5HF00-0AB0</t>
  </si>
  <si>
    <t>SIMATIC S7-1500, ЦЕНТРАЛЬНЫЙ ПРОЦЕССОР CPU 1516F-3 PN/DP (6ES7516-3FN01-0AB0)</t>
  </si>
  <si>
    <t>Программатор SIMATIC 6ES7715-1ВВ20-0АЕ1</t>
  </si>
  <si>
    <t>Двухдвигательный модуль питания двигателя компактный SinamicsS120 2x1,7A, 2x0,9kW SINAMICS S120 Idc контура=4,1A-</t>
  </si>
  <si>
    <t>Контроллер Allen-Bradley 1785-L60B PLC-5/60 Processor, 64K Word SRAM, 3072 Total I/O, 3072 Analog I/O, 4 DH+/Remote I/O Channels, 1 RS-232 Channel, Se</t>
  </si>
  <si>
    <t>Модуль ввода дискретных сигналов DI32xDC24V 6ES7 321-1BL00-0AA0</t>
  </si>
  <si>
    <t>модуль вывода дискретных сигналов DO32xDC24V/0.5A 6ES7 322-1BL00-0AA0</t>
  </si>
  <si>
    <t>SIMATIC HMI TP1500 Comfort, панель оператора серии Comfort (6AV2124-0QC02-0AX1)</t>
  </si>
  <si>
    <t>Управляемый IE коммутатор Siemens Scalance X 204-2 (204-2BB10-2AA3)</t>
  </si>
  <si>
    <t>Модуль ввода аналоговых сигналов 6ES7331-7KF02-0AB0</t>
  </si>
  <si>
    <t>Система распределенного ввода-вывода SIMATIC ET 200M,    IM 153-1 6ES7 153-1AA03-0XB0</t>
  </si>
  <si>
    <t>Блок питания (SP05751C   SIRIO 1334991647)  для ПЧ VACON ( (315кВТ))</t>
  </si>
  <si>
    <t>SIMATIC S7-1500, центральный процессор CPU 1515-2 PN (6ES7515-2AM02-0AB0)</t>
  </si>
  <si>
    <t>SIMATIC S7-300, КОМПАКТНОЕ ЦПУ CPU 314C-2 PTP С MPI, 24 DI/16 DO, 4AI, 2AO (6ES7314-6BH04-0AB0)</t>
  </si>
  <si>
    <t>Модуль ввода дискретных сигналов 6ES7321-1BL00-0AA0</t>
  </si>
  <si>
    <t>SIMATIC S7, SM 332 МОДУЛЬ АНАЛОГОВОГО ВЫВОДА С РАЗДЕЛЕНИЕМ КАНАЛОВ, 4 AO (6ES7332-7ND02-0AB0)</t>
  </si>
  <si>
    <t>Дистанционный палец для Sinamics S120 Compact SINAMICS S120</t>
  </si>
  <si>
    <t>Модуль ввода дискретных сигналов 6ES7322-1BLOO-OAAO</t>
  </si>
  <si>
    <t>SIMATIC S7-1500, компактный центральный процессор CPU 1512C-1 PN (6ES7512-1CK01-0AB0)</t>
  </si>
  <si>
    <t xml:space="preserve"> SIMATIC S7-1200, МОДУЛЬ ДИСКРЕТНОГО ВВОДА-ВЫВОДА SM 1223, 16DI / 16DO (6ES7223-1PL32-0XB0)</t>
  </si>
  <si>
    <t>SIMATIC S7-400, SM 432, МОДУЛЬ ВЫВОДА АНАЛОГОВЫХ СИГНАЛОВ, 8 ВЫХОДОВ (6ES7432-1HF00-0AB0)</t>
  </si>
  <si>
    <t>Модуль связи SIMATIC NET IE/PB LINK PN IO (6GK1411-5AB00)</t>
  </si>
  <si>
    <t>PROFIBUS конвектор 6GK1500-0EA02</t>
  </si>
  <si>
    <t>SIMATIC S7-400, CPU 416-2 Central processing unit (6ES7416-2XN05-0AB0)</t>
  </si>
  <si>
    <t>SITOP POWER 20, СТАБИЛИЗИР. БЛОК ПИТАНИЯ МОДУЛЬН. ИСПОЛН., ВЫХОД =24 В /20 A (6EP1436-3BA00)</t>
  </si>
  <si>
    <t>Датчик расстояния Sick DT50-P1113</t>
  </si>
  <si>
    <t>Siemens S7-1200 Программируемый контроллер CPU  S7-1215С AC/DC/RLY (6ES7215-1BG40-0XB0)</t>
  </si>
  <si>
    <t>МОДУЛЬ ИНТЕРФЕЙС с улучш. характ. 6ES7153-2ВA02-OХBO</t>
  </si>
  <si>
    <t>SIMATIC DP, ЦЕНТРАЛЬНЫЙ ПРОЦЕССОР CPU 1512SP-1 PN ДЛЯ ET 200SP (6ES7512-1DK01-0AB0)</t>
  </si>
  <si>
    <t>Модуль аналогового  ввода 6ES7331-7 PF01-0AB0</t>
  </si>
  <si>
    <t>SIMATIC S7-300, ANALOG INPUT SM 331, 8AI AVAILABLE (6ES7331-7KF00-0AB0)</t>
  </si>
  <si>
    <t>SIMATIC S7-300, SM 331, МОДУЛЬ ВВОДА АНАЛОГОВЫХ СИГНАЛОВ, 8 ВХОДОВ (6ES7331-7NF00-0AB0)</t>
  </si>
  <si>
    <t>SIMATIC S7-300, SM 331, МОДУЛЬ ВВОДА АНАЛОГОВЫХ СИГНАЛОВ, 8 ВХОДОВ (6ES7331-1KF00-0AB0)</t>
  </si>
  <si>
    <t>SIMATIC S7-300, SM 331, МОДУЛЬ ВВОДА АНАЛОГОВЫХ СИГНАЛОВ, 8 ВХОДОВ (6ES7331-1KF01-0AB0)</t>
  </si>
  <si>
    <t>SIMATIC S7-300 DIGITAL OUTPUT SM 322, OPTICALLY ISOLATED, 16 DO, 24V DC, 0.5A (6ES7322-1BH00-0AA0)</t>
  </si>
  <si>
    <t>Панель PP17-4 6av3688-3ep13-0ax0</t>
  </si>
  <si>
    <t>SIMATIC S7-300, КОММУНИКАЦИОННЫЙ ПРОЦЕССОР CP 340 С ИНТЕРФЕЙСОМ RS422/485 (6ES7340-1CH02-0AE0)</t>
  </si>
  <si>
    <t>SIMATIC ET 200SP, модуль дискретных входов, DI 16x 24V DC ST (6ES7131-6BH01-0BA0)</t>
  </si>
  <si>
    <t>Блок питания – регулируемый PS 307 24В DC. 2A</t>
  </si>
  <si>
    <t>SIMATIC S7-300, SM 322, МОДУЛЬ ВЫВОДА ДИСКРЕТНЫХ СИГНАЛОВ, 8 ВЫХОДОВ (6ES7322-1BF01-0AA0)</t>
  </si>
  <si>
    <t>SIMATIC DP, ЭЛЕКТРОННЫЙ МОДУЛЬ ДЛЯ ET 200S, 1 СЧЕТЧИК 5В/500KГЦ (6ES7138-4DE02-0AB0)</t>
  </si>
  <si>
    <t>SIMATIC S7-1200, МОДУЛЬ ДИСКРЕТНОГО ВВОДА SM 1221, 16DI, =24 В, ВХОДЫ SINK/SOURCE (6ES7221-1BH32-0XB0)</t>
  </si>
  <si>
    <t>Интерфейсный модуль с улучшенными характеристиками SIMATIC ET 200M/LINK IM 153-2 (153-2BA82-0XB0)</t>
  </si>
  <si>
    <t>Силовой модуль PM-E DC 24V- 6ES7 138-4CA01-0AA0</t>
  </si>
  <si>
    <t>Частотный преобразователь SINАMICS G120C PN 6SL 3210-1KE14-3AF1</t>
  </si>
  <si>
    <t>Весовой модуль Siwarex WP321 (7MH4138-6AA00-0BA0)</t>
  </si>
  <si>
    <t>Модуль управления CU320-2DP 6SL3040-1MA00-0AA0</t>
  </si>
  <si>
    <t>Базовая панель оператора BOP20 для Sinamics S120-6AG1055-0AA00-2BA0</t>
  </si>
  <si>
    <t>Панел оператора ND10W- TW01B. Omron</t>
  </si>
  <si>
    <t>Панель оператора NB10W-TW01B Omron NB10W-TW01B</t>
  </si>
  <si>
    <t>Модуль вывода аналоговых сигналов 6ES7332-5HF00-0AB0</t>
  </si>
  <si>
    <t>SITOP POWER 40, СТАБИЛИЗИР. БЛОК ПИТАНИЯ МОДУЛЬН. ИСПОЛН., ВЫХОД =24 В/ 40 A (6EP1437-3BA00)</t>
  </si>
  <si>
    <t>SIMATIC S7-300, CPU 314C-2DP COMPACT CPU WITH MPI, 24 DI/16 DO, 4AI, 2AO, 1 PT100, 4 FAST COUNTERS (6ES7314-6CF02-0AB0)</t>
  </si>
  <si>
    <t>SIMATIC DP, 5 ЭЛЕКТРОННЫХ МОДУЛЕЙ ДИСКРЕТНОГО ВЫВОДА ДЛЯ ET 200S, 4 DO STANDARD (6ES7132-4BD32-0AA0)</t>
  </si>
  <si>
    <t>Карта памяти 6ES7952-1KP00-0AA0</t>
  </si>
  <si>
    <t>Siemens S7-1200 Программируемый контроллер CPU  S7-1214С DC /DC/RLY (6ES7214-1HG40-0XB0)</t>
  </si>
  <si>
    <t>SIMATIC S7-1500, МОДУЛЬ АНАЛОГОВЫХ ВХОДОВ AI 8 X U/I/RTD/TC (6ES7531-7KF00-0AB0)</t>
  </si>
  <si>
    <t>Кнопка панель 6es7390-1as30-0АА0</t>
  </si>
  <si>
    <t>SIMATIC ET 200SP, МОДУЛЬ АНАЛОГОВОГО ВВОДА, AI 8XI 2-/4-WIRE BASIC (6ES7134-6GF00-0AA1)</t>
  </si>
  <si>
    <t>Панель OP-778 6AVB 641-OCA01-OAX1</t>
  </si>
  <si>
    <t>SIMATIC S7-300, SM 322, МОДУЛЬ ВЫВОДА ДИСКРЕТНЫХ СИГНАЛОВ, 8 ВЫХОДОВ (6ES7322-1HF10-0AA0)</t>
  </si>
  <si>
    <t>SIMATIC S7-300, SM 322, МОДУЛЬ ВЫВОДА ДИСКРЕТНЫХ СИГНАЛОВ, 8 ВЫХОДОВ (6ES7322-8BF00-0AB0)</t>
  </si>
  <si>
    <t>SITOP PSU100S 24 V/2,5 A, СТАБИЛИЗИРОВАННЫЙ БЛОК ПИТАНИЯ (6EP1332-2BA20)</t>
  </si>
  <si>
    <t>Инкрементальный энкодер Electronic (CEV65M-01465 5000 имп/об. 10VDC)</t>
  </si>
  <si>
    <t xml:space="preserve">Allen-Bradley 1771-IFE PLC-5 Модуль аналоговых входов, 12 бит, входы напряжения или тока: 16 несимметричных входов или 8 дифференциальных входов, для </t>
  </si>
  <si>
    <t>Контроллер Atlas Copco Elektronik MK.IV</t>
  </si>
  <si>
    <t>Комплект интерфейсного модуля IM_155-6_DP_HF (6ES7155-6BU01-0CN0)</t>
  </si>
  <si>
    <t>Инкрементальный энкодер ieh58</t>
  </si>
  <si>
    <t>МОДУЛЬ SIPLUS IM365 ДЛЯ S7-300, ТЕМПЕРАТУРНЫЙ ДИАПАЗОН -25... +60С (6AG1365-0BA01-2AA0)</t>
  </si>
  <si>
    <t>SIMATIC S7-300, COUNTER MODULE FM 350-2, 8 CHANNELS (6ES7350-2AH00-0AE0)</t>
  </si>
  <si>
    <t>SIMATIC S7-1500, МОДУЛЬ ДИСКРЕТНЫХ ВХОДОВ DI16 X DC24V, 16 КАНАЛОВ (6ES7521-1BH00-0AB0)</t>
  </si>
  <si>
    <t>SIMATIC S7-300, PS 307, БЛОК ПИТАНИЯ, ВХОД: ~120/230В; ВЫХОД: =24В/2A (6ES7307-1BA00-0AA0)</t>
  </si>
  <si>
    <t>MOXA EDS-208A-SS-SC Коммутатор Ethernet (EDS-208A-SS-SC)</t>
  </si>
  <si>
    <t>SIMATIC S7-400, CPU 414-2 256 KB WORKING MEMORY (128 KB CODE, 128 KB DATA) (6ES7414-2XG03-0AB0)</t>
  </si>
  <si>
    <t>SIMATIC S7-300, профильная шина S7-300 длиной 480mm 6ES7390-1AE80-0AA0</t>
  </si>
  <si>
    <t>SITOP PSU8200 20A СТАБИЛИЗИРОВАННЫЙ БЛОК ПИТАНИЯ (6EP1336-3BA10)</t>
  </si>
  <si>
    <t>Блок питания PS 307 24В DC. 10A 6ES7 307-1KA01-0AA0</t>
  </si>
  <si>
    <t>SIMATIC S7-400, PS 407 POWER SUPPLY, 10A, 120/230V AC, 5V/10A DC (6ES7407-0KA00-0AA0)</t>
  </si>
  <si>
    <t>SIMATIC S7-400, SM 431, МОДУЛЬ ВВОДА АНАЛОГОВЫХ СИГНАЛОВ, 8 ВХОДОВ (6ES7431-1KF00-0AB0)</t>
  </si>
  <si>
    <t>Технологический модуль TM Pos Input 1 (6ES7138-6BA00-0BA0)</t>
  </si>
  <si>
    <t>SIMATIC S7-1200, CPU 1215C, compact CPU, AC/DC/relay, 2 PROFINET ports (6ES7215-1BG31-0XB0)</t>
  </si>
  <si>
    <t>SIMATIC ET 200SP, ЗАПЧАСТЬ -СЕРВЕРНЫЙ МОДУЛЬ ДЛЯ ET 200SP (6ES7193-6PA00-0AA0)</t>
  </si>
  <si>
    <t>SIMATIC ET 200SP, интерфейсный модуль IM155-6PN ST для сети PROFInet (6ES7155-6AU01-0BN0)</t>
  </si>
  <si>
    <t>SIMATIC ET 200SP, МОДУЛЬ АНАЛОГОВОГО ВВОДА, AI 8XRTD/TC HF (6ES7134-6JF00-0CA1)</t>
  </si>
  <si>
    <t>SIMATIC S7-1500, МОДУЛЬ АНАЛОГОВЫХ ВХОДОВ AI 4 X U/I/RTD/TC (6ES7531-7QD00-0AB0)</t>
  </si>
  <si>
    <t>SIMATIC ET 200SP, модуль дискретных выходов, DQ 16x 24V DC/0,5A ST (6ES7132-6BH01-0BA0)</t>
  </si>
  <si>
    <t>SITOP UPS1600 20A ETHERNET/ PROFINET БЛОК БЕСПЕРЕБОЙНОГО ЭЛЕКТРОПИТАНИЯ (6EP4136-3AB00-2AY0)</t>
  </si>
  <si>
    <t>SIMATIC ET 200SP, интерфейсный модуль IM155-6PN/2 High Feature (6ES7155-6AU01-0CN0)</t>
  </si>
  <si>
    <t>SIMATIC DP, электронный F-модуль отказобезопасных дискретных выходов 8 F-DQ X DC 24V/0,5 PP (6ES7136-6DC00-0CA0)</t>
  </si>
  <si>
    <t>МИКРОКАРТА ПАМЯТИ SIMATIC TDC MC510 МОДУЛЬ ПАМЯТИ 8 MБАЙТ FLASH-EPROM, 8 KБАЙТ EEPROM 6DD1610-0AH6</t>
  </si>
  <si>
    <t>Модуль вывода дискретных сигналов 6ES7322-1BH01-0AA0</t>
  </si>
  <si>
    <t>SIMATIC DP, ЭЛЕКТРОННЫЙ МОДУЛЬ ТЕРМОСОПРОТИВЛЕНИЙ ДЛЯ ET 200S, 2 AI RTD STANDARD (6ES7134-4JB51-0AA0 )</t>
  </si>
  <si>
    <t>SIMATIC DP, ЭЛЕКТРОННЫЙ МОДУЛЬ 2 AI I HIGH FEATURE ДЛЯ ET 200S (6ES7134-4MB02-0AA0)</t>
  </si>
  <si>
    <t>SITOP POWER DC-USV-МОДУЛЯ 15/ 40: =24 В/ 7 АЧАС (6EP1935-6ME21)</t>
  </si>
  <si>
    <t>SIMATIC ET 200SP, МОДУЛЬ АНАЛОГОВОГО ВЫВОДА, AQ 4XU/I (6ES7135-6HD00-0BA1)</t>
  </si>
  <si>
    <t>SIMATIC S7-300 СТАБИЛИЗИРОВАННЫЙ БЛОК ПИТАНИЯ PS307 ВХОД: ~120/230 В, ВЫХОД: =24 В /10 A (6ES7307-1KA00-0AA0)</t>
  </si>
  <si>
    <t>Панель оператора SIMATIC OP77B (6AV6641-0CA01-0AX1)</t>
  </si>
  <si>
    <t>SIMATIC S7-1500, МОДУЛЬ ДИСКРЕТНЫХ ВЫВОДОВ  DQ 16 X 24V DC/0.5A, 16 КАНАЛОВ (6ES7522-1BH01-0AB0)</t>
  </si>
  <si>
    <t>SIMATIC DP, МОДУЛЬ ДИСКРЕТНЫХ ВХОДОВ ДЛЯ ET 200SP, 8 F-DI PROFISAFE, =24 В, (6ES7136-6BA00-0CA0)</t>
  </si>
  <si>
    <t>Интерфейсный модуль IF 964-DP (6ES7964-2AA04-0AB0)</t>
  </si>
  <si>
    <t>SIMATIC ET 200SP, МОДУЛЬ АНАЛОГОВОГО ВВОДА, AI 4XRTD/TC HF (6ES7134-6JD00-0CA1)</t>
  </si>
  <si>
    <t>Siemens PC адаптер (MPI/ USB) CPU 6ES7 972-0CB20-0XA0</t>
  </si>
  <si>
    <t>SIMATIC S7-400 FM 450-1 Скоростной счетчик (6ES7450-1AP00-0AE0)</t>
  </si>
  <si>
    <t>SIMATIC ET 200SP, модуль дискретных выходов, DQ 8x 24V DC/0,5A ST (6ES7132-6BF01-0BA0)</t>
  </si>
  <si>
    <t>Управляемый промышленный коммутатор SCALANCE X304-2FE (304-2BD00-2AA3)</t>
  </si>
  <si>
    <t>SIMATIC ET 200SP, МОДУЛЬ АНАЛОГОВОГО ВЫВОДА, AQ 2X I ST (6ES7135-6GB00-0BA1)</t>
  </si>
  <si>
    <t xml:space="preserve">Серво-мотор напряжения-400В; Скорость-3000об/мин.; Номинальная мощность-5,03кВт </t>
  </si>
  <si>
    <t>Модуль дискретного ввода (DIN16С)</t>
  </si>
  <si>
    <t>ABL MODICON оптимальный блок питания 24В, 240Вт (ABLS1A24100)</t>
  </si>
  <si>
    <t>Электронный модуль для ET 200S, 1 COUNT 24V W V2.0 (6ES7138-4DA04-0AB0)</t>
  </si>
  <si>
    <t>Источник бесперебойного питания Smart UPS 3000 XL - SMT2200RMI2U</t>
  </si>
  <si>
    <t>SITOP UPS1100 DC 24 V 7 AH АККУМУЛЯТОРНЫЙ МОДУЛЬ (6EP4134-0GB00-0AY0)</t>
  </si>
  <si>
    <t>Модуль цифровых входов Allen-Bradley 1771-IBN PLC-5, (32) цифровых входа 10–30 В пост. тока, 4 набора по 8 шт., приемник (источник нагрузки), рабочее</t>
  </si>
  <si>
    <t>Соединитель для блока Y-образного подключения SIMATIC Y-COUPLER (197-1LB00-0XA0)</t>
  </si>
  <si>
    <t>Блок питание Allen-Bradley 1771-P7 Power Supply 16A 120/220V AC for 1771 Universal I/O Chassis</t>
  </si>
  <si>
    <t>Allen-Bradley 1771-OBN PLC-5 10-30V DC High-True Output Module, 32 выхода (4 набора по 8) для оконечной нагрузки выходного сигнала постоянного напряже</t>
  </si>
  <si>
    <t>Allen-Bradley 1771-NIV PLC-5 Модуль аналоговых входов высокого разрешения, 8 входов напряжения/тока ±5 В (±20 мА), изолированные, серия B (1771-NIV/B)</t>
  </si>
  <si>
    <t>Модуль распределения потенциалов 4P0TDIS 24 VDC / 230 VAC (6ES7138-4FD00-0AA0)</t>
  </si>
  <si>
    <t>SIMATIC DP,DP master interface for IM151-7 CPU or IM151-8 PN/DP (ET200S) (6ES7138-4HA00-0AB0)</t>
  </si>
  <si>
    <t>Allen-Bradley 1771-NOC PLC-5 Модуль аналогового вывода высокого разрешения, 8 токовых выходов, 4–20 мА, изолированные, серия B (1771-NOC/B)</t>
  </si>
  <si>
    <t>Индукцион  датчик S14-C0.8</t>
  </si>
  <si>
    <t>Allen-Bradley 1771-NR PLC-5 Модуль аналоговых входов высокого разрешения, 8 входов RTD/сопротивления 1…650 Ом, изолированные, серия B (1771-NR/B)</t>
  </si>
  <si>
    <t>LOGO!POWER 24 V СТАБИЛИЗИРОВАННЫЙ БЛОК ПИТАНИЯ ВХОД: ~100-240 В ВЫХОД: 24 V/2,5 A DC (6EP1332-1SH43)</t>
  </si>
  <si>
    <t xml:space="preserve">Шасси ввода/вывода Allen-Bradley 1771-A3B PLC-5 для модулей ввода/вывода 1771, 12 слотов, монтаж в 19-дюймовую стойку или на заднюю панель, серия B ( </t>
  </si>
  <si>
    <t>Шасси ввода-вывода Allen-Bradley 1771-A1B PLC-5, 4 слота, монтаж на задней панели (1771-A1B)</t>
  </si>
  <si>
    <t>Блок питание Allen-Bradley 1771-P6S PLC-5 Power Supply, One Slot, 8A, 194-264V AC, 56W (1771-P6S)</t>
  </si>
  <si>
    <t>SIMATIC, ШИННЫЙ АДАПТЕР BA 2X RJ45, 2 РАЗЪЁМА RJ45 ДЛЯ ПОДКЛЮЧЕНИЯ К СЕТИ PROFINET (6ES7193-6AR00-0AA0)</t>
  </si>
  <si>
    <t>БАЗОВЫЙ МОДУЛЬ РЕЛЕ БЕЗОПАСНОСТИ SIRIUS STANDARD (3SK1111-2AB30)</t>
  </si>
  <si>
    <t>Блок питания PS 307 120/230v 50-60 Hz DC24v/5a</t>
  </si>
  <si>
    <t>Неуправляемый коммутатор 5 портовый (FL SWITCH 1000)</t>
  </si>
  <si>
    <t>7000006052/80610755896 Fibrlok™ 2529 соединитель оптический универсальный</t>
  </si>
  <si>
    <t>Fibrlok 2569 соединитель для ремонта кабеля с оболочкой диаметром 1,6 - 3 мм.</t>
  </si>
  <si>
    <t>7100135228/80611320054 Fibrlok™ 2539 соединитель оптический, инструмент для опрессовки и держатель в сборе</t>
  </si>
  <si>
    <t>Коммутатор Cisco Catalyst WS-C4500X-24X-ES</t>
  </si>
  <si>
    <t>7000006202/80611323769 Fibrlok™ 2559-С Набор для соединения оптического кабеля (со скалывателем) для монтажа соединителя Fibrlok™</t>
  </si>
  <si>
    <t>Осциллограф Fluke 4 канальный  Fluke 190-202/S (Цветной)</t>
  </si>
  <si>
    <t>Компактный люксометр Extech LT510</t>
  </si>
  <si>
    <t>ДИОДНЫЙ МОДУЛЬ SKKD 46/12H4</t>
  </si>
  <si>
    <t>ДИОДНЫЙ МОДУЛЬ SKKD 81/22H4</t>
  </si>
  <si>
    <t>Газоанализатор "Флюарит"</t>
  </si>
  <si>
    <t>ФОТОМЕТР DIGITAL NANOCOLOR 500D MN 919500</t>
  </si>
  <si>
    <t>Электролитическая ячейка диссоциатора модель 19,0 Код: EC CLL</t>
  </si>
  <si>
    <t>дона</t>
  </si>
  <si>
    <t>Свод водоохлаждаемый ЕДПК 1344.00.00.000</t>
  </si>
  <si>
    <t xml:space="preserve">Свод водоохлаждаемый печи ДСП-100 Р-3.1339.00.00.000 сб </t>
  </si>
  <si>
    <t>8514 90 000 0</t>
  </si>
  <si>
    <t>8514 90 000 0</t>
  </si>
  <si>
    <t>Труба продольная 1 чертёж №200800ПТ</t>
  </si>
  <si>
    <t>Труба продольная 2 чертёж №200801ПТ</t>
  </si>
  <si>
    <t>Труба продольная 3 чертёж №200802ПТ</t>
  </si>
  <si>
    <t>Труба продольная 4 чертёж №200803ПТ</t>
  </si>
  <si>
    <t>Труба поперечная марка П-1 чертёж №200504ПТ-СБ</t>
  </si>
  <si>
    <t>Труба с рейтерами 1 чертёж №900-583-01СБ(№200501ПТ-СБ)</t>
  </si>
  <si>
    <t>Труба с рейтерами 2 чертёж №900-583-02СБ (№200502ПТ-СБ)</t>
  </si>
  <si>
    <t>Труба с рейтерами 3 чертёж №900-583-03СБ (№200503ПТ-СБ)</t>
  </si>
  <si>
    <t>Рейтер 1 чертёж №900-583-01-1-003 (№200850ПТ)</t>
  </si>
  <si>
    <t>Рейтер 2 чертёж №900-583-01-2-002 (№200851ПТ)</t>
  </si>
  <si>
    <t>7306 30 770 9</t>
  </si>
  <si>
    <t>8455 30 100 0</t>
  </si>
  <si>
    <t>Гильза кристаллизатора 250х320</t>
  </si>
  <si>
    <t>Гильза кристаллизатора 200х200</t>
  </si>
  <si>
    <t>8454 20 900 0</t>
  </si>
  <si>
    <t>к-т</t>
  </si>
  <si>
    <t>ПОСТАВКА ОБОРУДОВАНИЯ ПО ПРОЕКТУ «СТРОИТЕЛЬСТВО УЧАСТКА ЛИСТООТДЕЛКИ»</t>
  </si>
  <si>
    <t>Валки прокатные стальные  630х1800     I-356098-01</t>
  </si>
  <si>
    <t>Прокатные валки стальные 640х1000                 1-379131(ПО-9748-00)</t>
  </si>
  <si>
    <t>Прокатные валки стальные 660х1800                1-356098</t>
  </si>
  <si>
    <t xml:space="preserve">Огнеупорный кирпич подвесной ША-88 </t>
  </si>
  <si>
    <t>3207 40 850 0</t>
  </si>
  <si>
    <t>7302 10 500 0</t>
  </si>
  <si>
    <t>3909 40 000 0</t>
  </si>
  <si>
    <t>7225 50 800 0</t>
  </si>
  <si>
    <t>п/м</t>
  </si>
  <si>
    <t>Канат стальной в ассортименте</t>
  </si>
  <si>
    <t>Труба стальная ВГП 10х2,87</t>
  </si>
  <si>
    <t>Лист стальная ст.3 в ассортименте</t>
  </si>
  <si>
    <t>Труба стальная бесшовная х/д ст.10 40х1,6</t>
  </si>
  <si>
    <t>Ўлчов назорат ашёлари ва РЭН</t>
  </si>
  <si>
    <t xml:space="preserve">         "Ўзметкомбинат" АЖ нинг 2023 йилда II- чорак мобайнида импорт орқали амалга ошириш             харид  режа - жадвали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</si>
</sst>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  <numFmt numFmtId="166" formatCode="_-* #,##0\ _₽_-;\-* #,##0\ _₽_-;_-* &quot;-&quot;??\ _₽_-;_-@_-"/>
    <numFmt numFmtId="167" formatCode="_-* #,##0.0\ _₽_-;\-* #,##0.0\ _₽_-;_-* &quot;-&quot;?\ _₽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\ _₽_-;\-* #,##0\ _₽_-;_-* &quot;-&quot;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3"/>
      <color theme="1"/>
      <name val="Times New Roman"/>
      <family val="1"/>
    </font>
    <font>
      <b/>
      <sz val="12.5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43" fontId="49" fillId="0" borderId="0" xfId="0" applyNumberFormat="1" applyFont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 wrapText="1"/>
    </xf>
    <xf numFmtId="43" fontId="53" fillId="33" borderId="10" xfId="6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 wrapText="1"/>
    </xf>
    <xf numFmtId="166" fontId="52" fillId="33" borderId="10" xfId="61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0" fontId="49" fillId="33" borderId="0" xfId="0" applyFont="1" applyFill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3" fontId="53" fillId="33" borderId="10" xfId="61" applyNumberFormat="1" applyFont="1" applyFill="1" applyBorder="1" applyAlignment="1">
      <alignment horizontal="right" vertical="center" wrapText="1" indent="1"/>
    </xf>
    <xf numFmtId="166" fontId="53" fillId="33" borderId="10" xfId="61" applyNumberFormat="1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3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3" fontId="52" fillId="33" borderId="10" xfId="61" applyNumberFormat="1" applyFont="1" applyFill="1" applyBorder="1" applyAlignment="1">
      <alignment horizontal="right" vertical="center" wrapText="1" inden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3" fontId="52" fillId="33" borderId="10" xfId="6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165" fontId="52" fillId="33" borderId="10" xfId="61" applyNumberFormat="1" applyFont="1" applyFill="1" applyBorder="1" applyAlignment="1">
      <alignment horizontal="center" vertical="center" wrapText="1"/>
    </xf>
    <xf numFmtId="0" fontId="2" fillId="33" borderId="10" xfId="53" applyFont="1" applyFill="1" applyBorder="1" applyAlignment="1">
      <alignment horizontal="left" vertical="center" wrapText="1" indent="2"/>
      <protection/>
    </xf>
    <xf numFmtId="3" fontId="52" fillId="0" borderId="10" xfId="61" applyNumberFormat="1" applyFont="1" applyFill="1" applyBorder="1" applyAlignment="1">
      <alignment horizontal="right" vertical="center" wrapText="1" indent="1"/>
    </xf>
    <xf numFmtId="172" fontId="2" fillId="0" borderId="10" xfId="53" applyNumberFormat="1" applyFont="1" applyFill="1" applyBorder="1" applyAlignment="1">
      <alignment horizontal="center" vertical="center"/>
      <protection/>
    </xf>
    <xf numFmtId="0" fontId="52" fillId="33" borderId="10" xfId="0" applyFont="1" applyFill="1" applyBorder="1" applyAlignment="1">
      <alignment horizontal="left" vertical="center" wrapText="1" indent="1"/>
    </xf>
    <xf numFmtId="0" fontId="52" fillId="33" borderId="10" xfId="0" applyFont="1" applyFill="1" applyBorder="1" applyAlignment="1">
      <alignment horizontal="left" vertical="center" wrapText="1" indent="2"/>
    </xf>
    <xf numFmtId="43" fontId="49" fillId="0" borderId="0" xfId="61" applyFont="1" applyAlignment="1">
      <alignment horizontal="center" vertical="center"/>
    </xf>
    <xf numFmtId="43" fontId="56" fillId="33" borderId="0" xfId="61" applyFont="1" applyFill="1" applyBorder="1" applyAlignment="1">
      <alignment horizontal="center" vertical="center" wrapText="1"/>
    </xf>
    <xf numFmtId="43" fontId="50" fillId="33" borderId="0" xfId="61" applyFont="1" applyFill="1" applyBorder="1" applyAlignment="1">
      <alignment horizontal="center" vertical="center" wrapText="1"/>
    </xf>
    <xf numFmtId="43" fontId="54" fillId="2" borderId="10" xfId="61" applyFont="1" applyFill="1" applyBorder="1" applyAlignment="1">
      <alignment horizontal="center" vertical="center" wrapText="1"/>
    </xf>
    <xf numFmtId="43" fontId="2" fillId="0" borderId="10" xfId="61" applyFont="1" applyFill="1" applyBorder="1" applyAlignment="1">
      <alignment horizontal="center" vertical="center" wrapText="1"/>
    </xf>
    <xf numFmtId="43" fontId="2" fillId="33" borderId="10" xfId="61" applyFont="1" applyFill="1" applyBorder="1" applyAlignment="1">
      <alignment horizontal="center" vertical="center" wrapText="1"/>
    </xf>
    <xf numFmtId="43" fontId="53" fillId="33" borderId="10" xfId="61" applyFont="1" applyFill="1" applyBorder="1" applyAlignment="1">
      <alignment horizontal="right" vertical="center" wrapText="1" indent="1"/>
    </xf>
    <xf numFmtId="43" fontId="52" fillId="33" borderId="10" xfId="61" applyFont="1" applyFill="1" applyBorder="1" applyAlignment="1">
      <alignment horizontal="right" vertical="center" wrapText="1" indent="1"/>
    </xf>
    <xf numFmtId="43" fontId="2" fillId="0" borderId="10" xfId="61" applyFont="1" applyFill="1" applyBorder="1" applyAlignment="1">
      <alignment horizontal="center" vertical="center"/>
    </xf>
    <xf numFmtId="43" fontId="51" fillId="0" borderId="10" xfId="61" applyFont="1" applyBorder="1" applyAlignment="1">
      <alignment horizontal="center" vertical="center"/>
    </xf>
    <xf numFmtId="43" fontId="55" fillId="0" borderId="0" xfId="61" applyFont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2"/>
  <sheetViews>
    <sheetView tabSelected="1" view="pageBreakPreview" zoomScale="115" zoomScaleNormal="115" zoomScaleSheetLayoutView="115" zoomScalePageLayoutView="0" workbookViewId="0" topLeftCell="A1">
      <selection activeCell="F15" sqref="F15"/>
    </sheetView>
  </sheetViews>
  <sheetFormatPr defaultColWidth="9.140625" defaultRowHeight="15"/>
  <cols>
    <col min="1" max="1" width="4.7109375" style="1" customWidth="1"/>
    <col min="2" max="2" width="39.57421875" style="2" customWidth="1"/>
    <col min="3" max="3" width="15.57421875" style="1" customWidth="1"/>
    <col min="4" max="4" width="8.28125" style="1" customWidth="1"/>
    <col min="5" max="5" width="8.8515625" style="1" customWidth="1"/>
    <col min="6" max="6" width="14.00390625" style="45" customWidth="1"/>
    <col min="7" max="7" width="12.7109375" style="1" customWidth="1"/>
    <col min="8" max="8" width="14.421875" style="1" customWidth="1"/>
    <col min="9" max="9" width="0" style="1" hidden="1" customWidth="1"/>
    <col min="10" max="10" width="10.140625" style="1" bestFit="1" customWidth="1"/>
    <col min="11" max="16384" width="9.140625" style="1" customWidth="1"/>
  </cols>
  <sheetData>
    <row r="1" ht="8.25" customHeight="1"/>
    <row r="2" spans="1:8" ht="34.5" customHeight="1">
      <c r="A2" s="56" t="s">
        <v>434</v>
      </c>
      <c r="B2" s="56"/>
      <c r="C2" s="56"/>
      <c r="D2" s="56"/>
      <c r="E2" s="56"/>
      <c r="F2" s="57"/>
      <c r="G2" s="57"/>
      <c r="H2" s="57"/>
    </row>
    <row r="3" spans="1:8" s="34" customFormat="1" ht="9" customHeight="1">
      <c r="A3" s="35"/>
      <c r="B3" s="35"/>
      <c r="C3" s="35"/>
      <c r="D3" s="35"/>
      <c r="E3" s="35"/>
      <c r="F3" s="46"/>
      <c r="G3" s="36"/>
      <c r="H3" s="36"/>
    </row>
    <row r="4" spans="1:8" s="34" customFormat="1" ht="16.5" customHeight="1">
      <c r="A4" s="35"/>
      <c r="B4" s="59" t="s">
        <v>19</v>
      </c>
      <c r="C4" s="59"/>
      <c r="D4" s="59"/>
      <c r="E4" s="60" t="s">
        <v>20</v>
      </c>
      <c r="F4" s="61"/>
      <c r="G4" s="61"/>
      <c r="H4" s="62"/>
    </row>
    <row r="5" spans="1:8" s="34" customFormat="1" ht="16.5" customHeight="1">
      <c r="A5" s="35"/>
      <c r="B5" s="59" t="s">
        <v>21</v>
      </c>
      <c r="C5" s="59"/>
      <c r="D5" s="59"/>
      <c r="E5" s="63" t="s">
        <v>22</v>
      </c>
      <c r="F5" s="64"/>
      <c r="G5" s="64"/>
      <c r="H5" s="65"/>
    </row>
    <row r="6" spans="1:8" s="34" customFormat="1" ht="16.5" customHeight="1">
      <c r="A6" s="35"/>
      <c r="B6" s="59" t="s">
        <v>23</v>
      </c>
      <c r="C6" s="59"/>
      <c r="D6" s="59"/>
      <c r="E6" s="60" t="s">
        <v>24</v>
      </c>
      <c r="F6" s="61"/>
      <c r="G6" s="61"/>
      <c r="H6" s="62"/>
    </row>
    <row r="7" spans="1:8" s="34" customFormat="1" ht="16.5" customHeight="1">
      <c r="A7" s="35"/>
      <c r="B7" s="59" t="s">
        <v>25</v>
      </c>
      <c r="C7" s="59"/>
      <c r="D7" s="59"/>
      <c r="E7" s="63" t="s">
        <v>22</v>
      </c>
      <c r="F7" s="64"/>
      <c r="G7" s="64"/>
      <c r="H7" s="65"/>
    </row>
    <row r="8" spans="1:8" s="34" customFormat="1" ht="15.75" customHeight="1">
      <c r="A8" s="35"/>
      <c r="B8" s="56"/>
      <c r="C8" s="56"/>
      <c r="D8" s="56"/>
      <c r="E8" s="35"/>
      <c r="F8" s="46"/>
      <c r="G8" s="36"/>
      <c r="H8" s="36"/>
    </row>
    <row r="9" spans="1:8" s="3" customFormat="1" ht="13.5" customHeight="1">
      <c r="A9" s="5"/>
      <c r="B9" s="5"/>
      <c r="C9" s="5"/>
      <c r="D9" s="18"/>
      <c r="E9" s="5"/>
      <c r="F9" s="47"/>
      <c r="G9" s="19"/>
      <c r="H9" s="18"/>
    </row>
    <row r="10" spans="1:8" ht="47.25" customHeight="1">
      <c r="A10" s="22" t="s">
        <v>9</v>
      </c>
      <c r="B10" s="22" t="s">
        <v>0</v>
      </c>
      <c r="C10" s="22" t="s">
        <v>1</v>
      </c>
      <c r="D10" s="22" t="s">
        <v>11</v>
      </c>
      <c r="E10" s="22" t="s">
        <v>13</v>
      </c>
      <c r="F10" s="48" t="s">
        <v>15</v>
      </c>
      <c r="G10" s="22" t="s">
        <v>14</v>
      </c>
      <c r="H10" s="22" t="s">
        <v>17</v>
      </c>
    </row>
    <row r="11" spans="1:8" ht="15.75">
      <c r="A11" s="25"/>
      <c r="B11" s="25" t="s">
        <v>2</v>
      </c>
      <c r="C11" s="10"/>
      <c r="D11" s="9"/>
      <c r="E11" s="10"/>
      <c r="F11" s="8"/>
      <c r="G11" s="21"/>
      <c r="H11" s="20">
        <f>SUM(H12:H13)</f>
        <v>61900000</v>
      </c>
    </row>
    <row r="12" spans="1:8" s="34" customFormat="1" ht="31.5">
      <c r="A12" s="13">
        <v>1</v>
      </c>
      <c r="B12" s="43" t="s">
        <v>41</v>
      </c>
      <c r="C12" s="14" t="s">
        <v>43</v>
      </c>
      <c r="D12" s="7" t="s">
        <v>28</v>
      </c>
      <c r="E12" s="11" t="s">
        <v>29</v>
      </c>
      <c r="F12" s="30">
        <v>100000</v>
      </c>
      <c r="G12" s="15">
        <v>524</v>
      </c>
      <c r="H12" s="27">
        <f>G12*F12</f>
        <v>52400000</v>
      </c>
    </row>
    <row r="13" spans="1:8" s="34" customFormat="1" ht="15.75">
      <c r="A13" s="13">
        <v>2</v>
      </c>
      <c r="B13" s="43" t="s">
        <v>42</v>
      </c>
      <c r="C13" s="11">
        <v>7204499000</v>
      </c>
      <c r="D13" s="7" t="s">
        <v>28</v>
      </c>
      <c r="E13" s="11" t="s">
        <v>29</v>
      </c>
      <c r="F13" s="30">
        <v>25000</v>
      </c>
      <c r="G13" s="15">
        <v>380</v>
      </c>
      <c r="H13" s="27">
        <f>G13*F13</f>
        <v>9500000</v>
      </c>
    </row>
    <row r="14" spans="1:8" ht="15.75">
      <c r="A14" s="13"/>
      <c r="B14" s="25" t="s">
        <v>3</v>
      </c>
      <c r="C14" s="10"/>
      <c r="D14" s="9"/>
      <c r="E14" s="10"/>
      <c r="F14" s="8"/>
      <c r="G14" s="15"/>
      <c r="H14" s="20">
        <f>SUM(H15:H16)</f>
        <v>2592000</v>
      </c>
    </row>
    <row r="15" spans="1:8" ht="31.5">
      <c r="A15" s="13">
        <v>3</v>
      </c>
      <c r="B15" s="43" t="s">
        <v>26</v>
      </c>
      <c r="C15" s="11">
        <v>2704001900</v>
      </c>
      <c r="D15" s="7" t="s">
        <v>28</v>
      </c>
      <c r="E15" s="11" t="s">
        <v>29</v>
      </c>
      <c r="F15" s="30">
        <v>6000</v>
      </c>
      <c r="G15" s="15">
        <v>288</v>
      </c>
      <c r="H15" s="27">
        <f>G15*F15</f>
        <v>1728000</v>
      </c>
    </row>
    <row r="16" spans="1:8" ht="31.5">
      <c r="A16" s="13">
        <v>4</v>
      </c>
      <c r="B16" s="43" t="s">
        <v>27</v>
      </c>
      <c r="C16" s="11">
        <v>2701111000</v>
      </c>
      <c r="D16" s="7" t="s">
        <v>28</v>
      </c>
      <c r="E16" s="11" t="s">
        <v>29</v>
      </c>
      <c r="F16" s="49">
        <v>3000</v>
      </c>
      <c r="G16" s="15">
        <v>288</v>
      </c>
      <c r="H16" s="27">
        <f>G16*F16</f>
        <v>864000</v>
      </c>
    </row>
    <row r="17" spans="1:8" ht="15.75">
      <c r="A17" s="13"/>
      <c r="B17" s="25" t="s">
        <v>4</v>
      </c>
      <c r="C17" s="10"/>
      <c r="D17" s="10"/>
      <c r="E17" s="10"/>
      <c r="F17" s="8"/>
      <c r="G17" s="15"/>
      <c r="H17" s="20">
        <f>SUM(H18:H19)</f>
        <v>171000</v>
      </c>
    </row>
    <row r="18" spans="1:8" ht="15.75">
      <c r="A18" s="13">
        <v>5</v>
      </c>
      <c r="B18" s="43" t="s">
        <v>44</v>
      </c>
      <c r="C18" s="11">
        <v>7202499000</v>
      </c>
      <c r="D18" s="28" t="s">
        <v>28</v>
      </c>
      <c r="E18" s="29" t="s">
        <v>29</v>
      </c>
      <c r="F18" s="50">
        <v>30</v>
      </c>
      <c r="G18" s="15">
        <v>3500</v>
      </c>
      <c r="H18" s="27">
        <f>G18*F18</f>
        <v>105000</v>
      </c>
    </row>
    <row r="19" spans="1:8" s="34" customFormat="1" ht="15.75">
      <c r="A19" s="13">
        <v>6</v>
      </c>
      <c r="B19" s="43" t="s">
        <v>45</v>
      </c>
      <c r="C19" s="11">
        <v>7202190000</v>
      </c>
      <c r="D19" s="28" t="s">
        <v>28</v>
      </c>
      <c r="E19" s="29" t="s">
        <v>29</v>
      </c>
      <c r="F19" s="50">
        <v>20</v>
      </c>
      <c r="G19" s="15">
        <v>3300</v>
      </c>
      <c r="H19" s="27">
        <f>G19*F19</f>
        <v>66000</v>
      </c>
    </row>
    <row r="20" spans="1:8" ht="15.75">
      <c r="A20" s="13"/>
      <c r="B20" s="25" t="s">
        <v>5</v>
      </c>
      <c r="C20" s="10"/>
      <c r="D20" s="9"/>
      <c r="E20" s="10"/>
      <c r="F20" s="51"/>
      <c r="G20" s="15"/>
      <c r="H20" s="20">
        <f>SUM(H21:H23)</f>
        <v>4530000</v>
      </c>
    </row>
    <row r="21" spans="1:8" ht="15.75">
      <c r="A21" s="13">
        <v>7</v>
      </c>
      <c r="B21" s="43" t="s">
        <v>30</v>
      </c>
      <c r="C21" s="11">
        <v>8545110080</v>
      </c>
      <c r="D21" s="7" t="s">
        <v>28</v>
      </c>
      <c r="E21" s="11" t="s">
        <v>29</v>
      </c>
      <c r="F21" s="30">
        <v>60</v>
      </c>
      <c r="G21" s="15">
        <v>4000</v>
      </c>
      <c r="H21" s="27">
        <f>G21*F21</f>
        <v>240000</v>
      </c>
    </row>
    <row r="22" spans="1:8" s="34" customFormat="1" ht="15.75">
      <c r="A22" s="13">
        <v>8</v>
      </c>
      <c r="B22" s="43" t="s">
        <v>31</v>
      </c>
      <c r="C22" s="11">
        <v>8545110080</v>
      </c>
      <c r="D22" s="7" t="s">
        <v>28</v>
      </c>
      <c r="E22" s="11" t="s">
        <v>29</v>
      </c>
      <c r="F22" s="30">
        <v>60</v>
      </c>
      <c r="G22" s="15">
        <v>4000</v>
      </c>
      <c r="H22" s="27">
        <f>G22*F22</f>
        <v>240000</v>
      </c>
    </row>
    <row r="23" spans="1:8" ht="15.75">
      <c r="A23" s="13">
        <v>9</v>
      </c>
      <c r="B23" s="43" t="s">
        <v>32</v>
      </c>
      <c r="C23" s="11">
        <v>8545110020</v>
      </c>
      <c r="D23" s="7" t="s">
        <v>28</v>
      </c>
      <c r="E23" s="11" t="s">
        <v>29</v>
      </c>
      <c r="F23" s="30">
        <v>900</v>
      </c>
      <c r="G23" s="15">
        <v>4500</v>
      </c>
      <c r="H23" s="27">
        <f>G23*F23</f>
        <v>4050000</v>
      </c>
    </row>
    <row r="24" spans="1:8" s="34" customFormat="1" ht="15.75">
      <c r="A24" s="13"/>
      <c r="B24" s="25" t="s">
        <v>46</v>
      </c>
      <c r="C24" s="11"/>
      <c r="D24" s="7"/>
      <c r="E24" s="11"/>
      <c r="F24" s="30"/>
      <c r="G24" s="15"/>
      <c r="H24" s="20">
        <f>H25</f>
        <v>2026080</v>
      </c>
    </row>
    <row r="25" spans="1:8" s="34" customFormat="1" ht="15.75">
      <c r="A25" s="13">
        <v>10</v>
      </c>
      <c r="B25" s="43" t="s">
        <v>46</v>
      </c>
      <c r="C25" s="11">
        <v>3801900000</v>
      </c>
      <c r="D25" s="7" t="s">
        <v>28</v>
      </c>
      <c r="E25" s="11" t="s">
        <v>29</v>
      </c>
      <c r="F25" s="30">
        <v>1876</v>
      </c>
      <c r="G25" s="15">
        <v>1080</v>
      </c>
      <c r="H25" s="27">
        <f>G25*F25</f>
        <v>2026080</v>
      </c>
    </row>
    <row r="26" spans="1:8" ht="15.75">
      <c r="A26" s="13"/>
      <c r="B26" s="25" t="s">
        <v>6</v>
      </c>
      <c r="C26" s="10"/>
      <c r="D26" s="12"/>
      <c r="E26" s="10"/>
      <c r="F26" s="8"/>
      <c r="G26" s="15"/>
      <c r="H26" s="20">
        <f>SUM(H27:H79)</f>
        <v>4434768.75</v>
      </c>
    </row>
    <row r="27" spans="1:8" s="34" customFormat="1" ht="15.75">
      <c r="A27" s="13">
        <v>11</v>
      </c>
      <c r="B27" s="43" t="s">
        <v>97</v>
      </c>
      <c r="C27" s="11">
        <v>6902100000</v>
      </c>
      <c r="D27" s="7" t="s">
        <v>28</v>
      </c>
      <c r="E27" s="11" t="s">
        <v>29</v>
      </c>
      <c r="F27" s="30">
        <v>164</v>
      </c>
      <c r="G27" s="15">
        <f>1300</f>
        <v>1300</v>
      </c>
      <c r="H27" s="27">
        <f aca="true" t="shared" si="0" ref="H27:H79">G27*F27</f>
        <v>213200</v>
      </c>
    </row>
    <row r="28" spans="1:8" s="34" customFormat="1" ht="15.75">
      <c r="A28" s="13">
        <v>12</v>
      </c>
      <c r="B28" s="43" t="s">
        <v>98</v>
      </c>
      <c r="C28" s="11">
        <v>6902100000</v>
      </c>
      <c r="D28" s="7" t="s">
        <v>28</v>
      </c>
      <c r="E28" s="11" t="s">
        <v>29</v>
      </c>
      <c r="F28" s="30">
        <v>250</v>
      </c>
      <c r="G28" s="15">
        <f>1820</f>
        <v>1820</v>
      </c>
      <c r="H28" s="27">
        <f t="shared" si="0"/>
        <v>455000</v>
      </c>
    </row>
    <row r="29" spans="1:8" s="34" customFormat="1" ht="15.75">
      <c r="A29" s="13">
        <v>13</v>
      </c>
      <c r="B29" s="43" t="s">
        <v>99</v>
      </c>
      <c r="C29" s="11">
        <v>6902100000</v>
      </c>
      <c r="D29" s="7" t="s">
        <v>28</v>
      </c>
      <c r="E29" s="11" t="s">
        <v>29</v>
      </c>
      <c r="F29" s="30">
        <v>285</v>
      </c>
      <c r="G29" s="15">
        <f>1400</f>
        <v>1400</v>
      </c>
      <c r="H29" s="27">
        <f t="shared" si="0"/>
        <v>399000</v>
      </c>
    </row>
    <row r="30" spans="1:8" s="34" customFormat="1" ht="15.75">
      <c r="A30" s="13">
        <v>14</v>
      </c>
      <c r="B30" s="43" t="s">
        <v>100</v>
      </c>
      <c r="C30" s="11">
        <v>6902100000</v>
      </c>
      <c r="D30" s="7" t="s">
        <v>28</v>
      </c>
      <c r="E30" s="11" t="s">
        <v>29</v>
      </c>
      <c r="F30" s="30">
        <v>680</v>
      </c>
      <c r="G30" s="15">
        <f>950</f>
        <v>950</v>
      </c>
      <c r="H30" s="27">
        <f t="shared" si="0"/>
        <v>646000</v>
      </c>
    </row>
    <row r="31" spans="1:8" s="34" customFormat="1" ht="15.75">
      <c r="A31" s="13">
        <v>15</v>
      </c>
      <c r="B31" s="43" t="s">
        <v>101</v>
      </c>
      <c r="C31" s="11">
        <v>6902100000</v>
      </c>
      <c r="D31" s="7" t="s">
        <v>28</v>
      </c>
      <c r="E31" s="11" t="s">
        <v>29</v>
      </c>
      <c r="F31" s="30">
        <v>600</v>
      </c>
      <c r="G31" s="15">
        <f>950</f>
        <v>950</v>
      </c>
      <c r="H31" s="27">
        <f t="shared" si="0"/>
        <v>570000</v>
      </c>
    </row>
    <row r="32" spans="1:8" s="34" customFormat="1" ht="15.75">
      <c r="A32" s="13">
        <v>16</v>
      </c>
      <c r="B32" s="43" t="s">
        <v>102</v>
      </c>
      <c r="C32" s="11">
        <v>6902100000</v>
      </c>
      <c r="D32" s="7" t="s">
        <v>28</v>
      </c>
      <c r="E32" s="11" t="s">
        <v>29</v>
      </c>
      <c r="F32" s="30">
        <v>300</v>
      </c>
      <c r="G32" s="15">
        <f>1440</f>
        <v>1440</v>
      </c>
      <c r="H32" s="27">
        <f t="shared" si="0"/>
        <v>432000</v>
      </c>
    </row>
    <row r="33" spans="1:8" s="34" customFormat="1" ht="15.75">
      <c r="A33" s="13">
        <v>17</v>
      </c>
      <c r="B33" s="43" t="s">
        <v>103</v>
      </c>
      <c r="C33" s="11">
        <v>6902100000</v>
      </c>
      <c r="D33" s="7" t="s">
        <v>28</v>
      </c>
      <c r="E33" s="11" t="s">
        <v>29</v>
      </c>
      <c r="F33" s="30">
        <v>31.5</v>
      </c>
      <c r="G33" s="15">
        <f>3000</f>
        <v>3000</v>
      </c>
      <c r="H33" s="27">
        <f t="shared" si="0"/>
        <v>94500</v>
      </c>
    </row>
    <row r="34" spans="1:8" s="34" customFormat="1" ht="15.75">
      <c r="A34" s="13">
        <v>18</v>
      </c>
      <c r="B34" s="43" t="s">
        <v>104</v>
      </c>
      <c r="C34" s="11">
        <v>6902100000</v>
      </c>
      <c r="D34" s="7" t="s">
        <v>28</v>
      </c>
      <c r="E34" s="11" t="s">
        <v>29</v>
      </c>
      <c r="F34" s="30">
        <v>33.75</v>
      </c>
      <c r="G34" s="15">
        <f>1815</f>
        <v>1815</v>
      </c>
      <c r="H34" s="27">
        <f t="shared" si="0"/>
        <v>61256.25</v>
      </c>
    </row>
    <row r="35" spans="1:8" s="34" customFormat="1" ht="15.75">
      <c r="A35" s="13">
        <v>19</v>
      </c>
      <c r="B35" s="43" t="s">
        <v>105</v>
      </c>
      <c r="C35" s="11">
        <v>6902100000</v>
      </c>
      <c r="D35" s="7" t="s">
        <v>28</v>
      </c>
      <c r="E35" s="11" t="s">
        <v>29</v>
      </c>
      <c r="F35" s="30">
        <v>177</v>
      </c>
      <c r="G35" s="15">
        <f>1300</f>
        <v>1300</v>
      </c>
      <c r="H35" s="27">
        <f t="shared" si="0"/>
        <v>230100</v>
      </c>
    </row>
    <row r="36" spans="1:8" s="34" customFormat="1" ht="15.75">
      <c r="A36" s="13">
        <v>20</v>
      </c>
      <c r="B36" s="43" t="s">
        <v>106</v>
      </c>
      <c r="C36" s="11">
        <v>6902100000</v>
      </c>
      <c r="D36" s="7" t="s">
        <v>28</v>
      </c>
      <c r="E36" s="11" t="s">
        <v>29</v>
      </c>
      <c r="F36" s="30">
        <v>140</v>
      </c>
      <c r="G36" s="15">
        <f>1560</f>
        <v>1560</v>
      </c>
      <c r="H36" s="27">
        <f t="shared" si="0"/>
        <v>218400</v>
      </c>
    </row>
    <row r="37" spans="1:8" s="34" customFormat="1" ht="31.5">
      <c r="A37" s="13">
        <v>21</v>
      </c>
      <c r="B37" s="43" t="s">
        <v>107</v>
      </c>
      <c r="C37" s="11">
        <v>6902100000</v>
      </c>
      <c r="D37" s="7" t="s">
        <v>28</v>
      </c>
      <c r="E37" s="11" t="s">
        <v>29</v>
      </c>
      <c r="F37" s="30">
        <v>100</v>
      </c>
      <c r="G37" s="15">
        <f>1650</f>
        <v>1650</v>
      </c>
      <c r="H37" s="27">
        <f t="shared" si="0"/>
        <v>165000</v>
      </c>
    </row>
    <row r="38" spans="1:8" ht="15.75">
      <c r="A38" s="13">
        <v>22</v>
      </c>
      <c r="B38" s="43" t="s">
        <v>108</v>
      </c>
      <c r="C38" s="11">
        <v>6902100000</v>
      </c>
      <c r="D38" s="7" t="s">
        <v>28</v>
      </c>
      <c r="E38" s="11" t="s">
        <v>29</v>
      </c>
      <c r="F38" s="30">
        <v>21.5</v>
      </c>
      <c r="G38" s="15">
        <f>1815</f>
        <v>1815</v>
      </c>
      <c r="H38" s="27">
        <f t="shared" si="0"/>
        <v>39022.5</v>
      </c>
    </row>
    <row r="39" spans="1:8" ht="31.5">
      <c r="A39" s="13">
        <v>23</v>
      </c>
      <c r="B39" s="43" t="s">
        <v>109</v>
      </c>
      <c r="C39" s="11">
        <v>6902100000</v>
      </c>
      <c r="D39" s="7" t="s">
        <v>28</v>
      </c>
      <c r="E39" s="11" t="s">
        <v>398</v>
      </c>
      <c r="F39" s="30">
        <v>97.5</v>
      </c>
      <c r="G39" s="15">
        <f>300</f>
        <v>300</v>
      </c>
      <c r="H39" s="27">
        <f t="shared" si="0"/>
        <v>29250</v>
      </c>
    </row>
    <row r="40" spans="1:8" s="34" customFormat="1" ht="15.75">
      <c r="A40" s="13">
        <v>24</v>
      </c>
      <c r="B40" s="43" t="s">
        <v>110</v>
      </c>
      <c r="C40" s="11">
        <v>6902100000</v>
      </c>
      <c r="D40" s="7" t="s">
        <v>28</v>
      </c>
      <c r="E40" s="11" t="s">
        <v>29</v>
      </c>
      <c r="F40" s="30">
        <v>32</v>
      </c>
      <c r="G40" s="15">
        <f>3450</f>
        <v>3450</v>
      </c>
      <c r="H40" s="27">
        <f t="shared" si="0"/>
        <v>110400</v>
      </c>
    </row>
    <row r="41" spans="1:8" s="34" customFormat="1" ht="15.75">
      <c r="A41" s="13">
        <v>25</v>
      </c>
      <c r="B41" s="43" t="s">
        <v>111</v>
      </c>
      <c r="C41" s="11">
        <v>6902100000</v>
      </c>
      <c r="D41" s="7" t="s">
        <v>28</v>
      </c>
      <c r="E41" s="11" t="s">
        <v>398</v>
      </c>
      <c r="F41" s="30">
        <v>65</v>
      </c>
      <c r="G41" s="15">
        <f>1500</f>
        <v>1500</v>
      </c>
      <c r="H41" s="27">
        <f t="shared" si="0"/>
        <v>97500</v>
      </c>
    </row>
    <row r="42" spans="1:8" s="34" customFormat="1" ht="31.5">
      <c r="A42" s="13">
        <v>26</v>
      </c>
      <c r="B42" s="43" t="s">
        <v>112</v>
      </c>
      <c r="C42" s="11">
        <v>6902100000</v>
      </c>
      <c r="D42" s="7" t="s">
        <v>28</v>
      </c>
      <c r="E42" s="11" t="s">
        <v>29</v>
      </c>
      <c r="F42" s="30">
        <v>60</v>
      </c>
      <c r="G42" s="15">
        <f>1500</f>
        <v>1500</v>
      </c>
      <c r="H42" s="27">
        <f t="shared" si="0"/>
        <v>90000</v>
      </c>
    </row>
    <row r="43" spans="1:8" s="34" customFormat="1" ht="31.5">
      <c r="A43" s="13">
        <v>27</v>
      </c>
      <c r="B43" s="43" t="s">
        <v>113</v>
      </c>
      <c r="C43" s="11">
        <v>6902100000</v>
      </c>
      <c r="D43" s="7" t="s">
        <v>28</v>
      </c>
      <c r="E43" s="11" t="s">
        <v>29</v>
      </c>
      <c r="F43" s="30">
        <v>60</v>
      </c>
      <c r="G43" s="15">
        <f>1500</f>
        <v>1500</v>
      </c>
      <c r="H43" s="27">
        <f t="shared" si="0"/>
        <v>90000</v>
      </c>
    </row>
    <row r="44" spans="1:8" s="34" customFormat="1" ht="31.5">
      <c r="A44" s="13">
        <v>28</v>
      </c>
      <c r="B44" s="43" t="s">
        <v>114</v>
      </c>
      <c r="C44" s="11">
        <v>6902100000</v>
      </c>
      <c r="D44" s="7" t="s">
        <v>28</v>
      </c>
      <c r="E44" s="11" t="s">
        <v>398</v>
      </c>
      <c r="F44" s="30">
        <v>29</v>
      </c>
      <c r="G44" s="15">
        <f>2800</f>
        <v>2800</v>
      </c>
      <c r="H44" s="27">
        <f t="shared" si="0"/>
        <v>81200</v>
      </c>
    </row>
    <row r="45" spans="1:8" s="34" customFormat="1" ht="31.5">
      <c r="A45" s="13">
        <v>29</v>
      </c>
      <c r="B45" s="43" t="s">
        <v>115</v>
      </c>
      <c r="C45" s="11">
        <v>6902100000</v>
      </c>
      <c r="D45" s="7" t="s">
        <v>28</v>
      </c>
      <c r="E45" s="11" t="s">
        <v>29</v>
      </c>
      <c r="F45" s="30">
        <v>15</v>
      </c>
      <c r="G45" s="15">
        <f>950</f>
        <v>950</v>
      </c>
      <c r="H45" s="27">
        <f t="shared" si="0"/>
        <v>14250</v>
      </c>
    </row>
    <row r="46" spans="1:8" s="34" customFormat="1" ht="15.75">
      <c r="A46" s="13">
        <v>30</v>
      </c>
      <c r="B46" s="43" t="s">
        <v>116</v>
      </c>
      <c r="C46" s="11">
        <v>6902100000</v>
      </c>
      <c r="D46" s="7" t="s">
        <v>28</v>
      </c>
      <c r="E46" s="11" t="s">
        <v>398</v>
      </c>
      <c r="F46" s="30">
        <v>140</v>
      </c>
      <c r="G46" s="15">
        <f>400</f>
        <v>400</v>
      </c>
      <c r="H46" s="27">
        <f t="shared" si="0"/>
        <v>56000</v>
      </c>
    </row>
    <row r="47" spans="1:8" s="34" customFormat="1" ht="15.75">
      <c r="A47" s="13">
        <v>31</v>
      </c>
      <c r="B47" s="43" t="s">
        <v>117</v>
      </c>
      <c r="C47" s="11">
        <v>6902100000</v>
      </c>
      <c r="D47" s="7" t="s">
        <v>28</v>
      </c>
      <c r="E47" s="11" t="s">
        <v>29</v>
      </c>
      <c r="F47" s="30">
        <v>40</v>
      </c>
      <c r="G47" s="15">
        <f>1080</f>
        <v>1080</v>
      </c>
      <c r="H47" s="27">
        <f t="shared" si="0"/>
        <v>43200</v>
      </c>
    </row>
    <row r="48" spans="1:8" s="34" customFormat="1" ht="15.75">
      <c r="A48" s="13">
        <v>32</v>
      </c>
      <c r="B48" s="43" t="s">
        <v>118</v>
      </c>
      <c r="C48" s="11">
        <v>6902100000</v>
      </c>
      <c r="D48" s="7" t="s">
        <v>28</v>
      </c>
      <c r="E48" s="11" t="s">
        <v>29</v>
      </c>
      <c r="F48" s="30">
        <v>14</v>
      </c>
      <c r="G48" s="15">
        <f>3650</f>
        <v>3650</v>
      </c>
      <c r="H48" s="27">
        <f t="shared" si="0"/>
        <v>51100</v>
      </c>
    </row>
    <row r="49" spans="1:8" s="34" customFormat="1" ht="31.5">
      <c r="A49" s="13">
        <v>33</v>
      </c>
      <c r="B49" s="43" t="s">
        <v>119</v>
      </c>
      <c r="C49" s="11">
        <v>6902100000</v>
      </c>
      <c r="D49" s="7" t="s">
        <v>28</v>
      </c>
      <c r="E49" s="11" t="s">
        <v>148</v>
      </c>
      <c r="F49" s="30">
        <v>3.3</v>
      </c>
      <c r="G49" s="15">
        <f>1700</f>
        <v>1700</v>
      </c>
      <c r="H49" s="27">
        <f t="shared" si="0"/>
        <v>5610</v>
      </c>
    </row>
    <row r="50" spans="1:8" s="34" customFormat="1" ht="15.75">
      <c r="A50" s="13">
        <v>34</v>
      </c>
      <c r="B50" s="43" t="s">
        <v>120</v>
      </c>
      <c r="C50" s="11">
        <v>6902100000</v>
      </c>
      <c r="D50" s="7" t="s">
        <v>28</v>
      </c>
      <c r="E50" s="11" t="s">
        <v>398</v>
      </c>
      <c r="F50" s="30">
        <v>50</v>
      </c>
      <c r="G50" s="15">
        <f>85</f>
        <v>85</v>
      </c>
      <c r="H50" s="27">
        <f t="shared" si="0"/>
        <v>4250</v>
      </c>
    </row>
    <row r="51" spans="1:8" s="34" customFormat="1" ht="31.5">
      <c r="A51" s="13">
        <v>35</v>
      </c>
      <c r="B51" s="43" t="s">
        <v>121</v>
      </c>
      <c r="C51" s="11">
        <v>6902100000</v>
      </c>
      <c r="D51" s="7" t="s">
        <v>28</v>
      </c>
      <c r="E51" s="11" t="s">
        <v>29</v>
      </c>
      <c r="F51" s="30">
        <v>10</v>
      </c>
      <c r="G51" s="15">
        <f>1700</f>
        <v>1700</v>
      </c>
      <c r="H51" s="27">
        <f t="shared" si="0"/>
        <v>17000</v>
      </c>
    </row>
    <row r="52" spans="1:8" s="34" customFormat="1" ht="15.75">
      <c r="A52" s="13">
        <v>36</v>
      </c>
      <c r="B52" s="43" t="s">
        <v>122</v>
      </c>
      <c r="C52" s="11">
        <v>6902100000</v>
      </c>
      <c r="D52" s="7" t="s">
        <v>28</v>
      </c>
      <c r="E52" s="11" t="s">
        <v>148</v>
      </c>
      <c r="F52" s="30">
        <v>4.5</v>
      </c>
      <c r="G52" s="15">
        <f>1860</f>
        <v>1860</v>
      </c>
      <c r="H52" s="27">
        <f t="shared" si="0"/>
        <v>8370</v>
      </c>
    </row>
    <row r="53" spans="1:8" s="34" customFormat="1" ht="31.5">
      <c r="A53" s="13">
        <v>37</v>
      </c>
      <c r="B53" s="43" t="s">
        <v>123</v>
      </c>
      <c r="C53" s="11">
        <v>6902100000</v>
      </c>
      <c r="D53" s="7" t="s">
        <v>28</v>
      </c>
      <c r="E53" s="11" t="s">
        <v>29</v>
      </c>
      <c r="F53" s="30">
        <v>5</v>
      </c>
      <c r="G53" s="15">
        <f>1500</f>
        <v>1500</v>
      </c>
      <c r="H53" s="27">
        <f t="shared" si="0"/>
        <v>7500</v>
      </c>
    </row>
    <row r="54" spans="1:8" s="34" customFormat="1" ht="15.75">
      <c r="A54" s="13">
        <v>38</v>
      </c>
      <c r="B54" s="43" t="s">
        <v>124</v>
      </c>
      <c r="C54" s="11">
        <v>6902100000</v>
      </c>
      <c r="D54" s="7" t="s">
        <v>28</v>
      </c>
      <c r="E54" s="11" t="s">
        <v>29</v>
      </c>
      <c r="F54" s="30">
        <v>17</v>
      </c>
      <c r="G54" s="15">
        <f>1500</f>
        <v>1500</v>
      </c>
      <c r="H54" s="27">
        <f t="shared" si="0"/>
        <v>25500</v>
      </c>
    </row>
    <row r="55" spans="1:8" s="34" customFormat="1" ht="31.5">
      <c r="A55" s="13">
        <v>39</v>
      </c>
      <c r="B55" s="43" t="s">
        <v>125</v>
      </c>
      <c r="C55" s="11">
        <v>6902100000</v>
      </c>
      <c r="D55" s="7" t="s">
        <v>28</v>
      </c>
      <c r="E55" s="11" t="s">
        <v>148</v>
      </c>
      <c r="F55" s="30">
        <v>1.6</v>
      </c>
      <c r="G55" s="15">
        <f>1700</f>
        <v>1700</v>
      </c>
      <c r="H55" s="27">
        <f t="shared" si="0"/>
        <v>2720</v>
      </c>
    </row>
    <row r="56" spans="1:8" s="34" customFormat="1" ht="15.75">
      <c r="A56" s="13">
        <v>40</v>
      </c>
      <c r="B56" s="43" t="s">
        <v>126</v>
      </c>
      <c r="C56" s="11">
        <v>6902100000</v>
      </c>
      <c r="D56" s="7" t="s">
        <v>28</v>
      </c>
      <c r="E56" s="11" t="s">
        <v>29</v>
      </c>
      <c r="F56" s="30">
        <v>10</v>
      </c>
      <c r="G56" s="15">
        <f>2000</f>
        <v>2000</v>
      </c>
      <c r="H56" s="27">
        <f t="shared" si="0"/>
        <v>20000</v>
      </c>
    </row>
    <row r="57" spans="1:8" s="34" customFormat="1" ht="15.75">
      <c r="A57" s="13">
        <v>41</v>
      </c>
      <c r="B57" s="43" t="s">
        <v>127</v>
      </c>
      <c r="C57" s="11">
        <v>6902100000</v>
      </c>
      <c r="D57" s="7" t="s">
        <v>28</v>
      </c>
      <c r="E57" s="11" t="s">
        <v>29</v>
      </c>
      <c r="F57" s="30">
        <v>3</v>
      </c>
      <c r="G57" s="15">
        <f>1500</f>
        <v>1500</v>
      </c>
      <c r="H57" s="27">
        <f t="shared" si="0"/>
        <v>4500</v>
      </c>
    </row>
    <row r="58" spans="1:8" s="34" customFormat="1" ht="15.75">
      <c r="A58" s="13">
        <v>42</v>
      </c>
      <c r="B58" s="43" t="s">
        <v>128</v>
      </c>
      <c r="C58" s="11">
        <v>6902100000</v>
      </c>
      <c r="D58" s="7" t="s">
        <v>28</v>
      </c>
      <c r="E58" s="11" t="s">
        <v>29</v>
      </c>
      <c r="F58" s="30">
        <v>1.5</v>
      </c>
      <c r="G58" s="15">
        <f>3000</f>
        <v>3000</v>
      </c>
      <c r="H58" s="27">
        <f t="shared" si="0"/>
        <v>4500</v>
      </c>
    </row>
    <row r="59" spans="1:8" s="34" customFormat="1" ht="63">
      <c r="A59" s="13">
        <v>43</v>
      </c>
      <c r="B59" s="43" t="s">
        <v>129</v>
      </c>
      <c r="C59" s="11">
        <v>6902100000</v>
      </c>
      <c r="D59" s="7" t="s">
        <v>28</v>
      </c>
      <c r="E59" s="11" t="s">
        <v>398</v>
      </c>
      <c r="F59" s="30">
        <v>100</v>
      </c>
      <c r="G59" s="15">
        <f>85</f>
        <v>85</v>
      </c>
      <c r="H59" s="27">
        <f t="shared" si="0"/>
        <v>8500</v>
      </c>
    </row>
    <row r="60" spans="1:8" s="34" customFormat="1" ht="31.5">
      <c r="A60" s="13">
        <v>44</v>
      </c>
      <c r="B60" s="43" t="s">
        <v>130</v>
      </c>
      <c r="C60" s="11">
        <v>6902100000</v>
      </c>
      <c r="D60" s="7" t="s">
        <v>28</v>
      </c>
      <c r="E60" s="11" t="s">
        <v>398</v>
      </c>
      <c r="F60" s="30">
        <v>45</v>
      </c>
      <c r="G60" s="15">
        <f>90</f>
        <v>90</v>
      </c>
      <c r="H60" s="27">
        <f t="shared" si="0"/>
        <v>4050</v>
      </c>
    </row>
    <row r="61" spans="1:8" s="34" customFormat="1" ht="15.75">
      <c r="A61" s="13">
        <v>45</v>
      </c>
      <c r="B61" s="43" t="s">
        <v>131</v>
      </c>
      <c r="C61" s="11">
        <v>6902100000</v>
      </c>
      <c r="D61" s="7" t="s">
        <v>28</v>
      </c>
      <c r="E61" s="11" t="s">
        <v>29</v>
      </c>
      <c r="F61" s="30">
        <v>5</v>
      </c>
      <c r="G61" s="15">
        <f>1800</f>
        <v>1800</v>
      </c>
      <c r="H61" s="27">
        <f t="shared" si="0"/>
        <v>9000</v>
      </c>
    </row>
    <row r="62" spans="1:8" s="34" customFormat="1" ht="31.5">
      <c r="A62" s="13">
        <v>46</v>
      </c>
      <c r="B62" s="43" t="s">
        <v>132</v>
      </c>
      <c r="C62" s="11">
        <v>6902100000</v>
      </c>
      <c r="D62" s="7" t="s">
        <v>28</v>
      </c>
      <c r="E62" s="11" t="s">
        <v>398</v>
      </c>
      <c r="F62" s="30">
        <v>40</v>
      </c>
      <c r="G62" s="15">
        <f>400</f>
        <v>400</v>
      </c>
      <c r="H62" s="27">
        <f t="shared" si="0"/>
        <v>16000</v>
      </c>
    </row>
    <row r="63" spans="1:8" s="34" customFormat="1" ht="31.5">
      <c r="A63" s="13">
        <v>47</v>
      </c>
      <c r="B63" s="43" t="s">
        <v>133</v>
      </c>
      <c r="C63" s="11">
        <v>6902100000</v>
      </c>
      <c r="D63" s="7" t="s">
        <v>28</v>
      </c>
      <c r="E63" s="11" t="s">
        <v>29</v>
      </c>
      <c r="F63" s="30">
        <v>15</v>
      </c>
      <c r="G63" s="15">
        <f>1700</f>
        <v>1700</v>
      </c>
      <c r="H63" s="27">
        <f t="shared" si="0"/>
        <v>25500</v>
      </c>
    </row>
    <row r="64" spans="1:8" s="34" customFormat="1" ht="31.5">
      <c r="A64" s="13">
        <v>48</v>
      </c>
      <c r="B64" s="43" t="s">
        <v>134</v>
      </c>
      <c r="C64" s="11">
        <v>6902100000</v>
      </c>
      <c r="D64" s="7" t="s">
        <v>28</v>
      </c>
      <c r="E64" s="11" t="s">
        <v>398</v>
      </c>
      <c r="F64" s="30">
        <v>4</v>
      </c>
      <c r="G64" s="15">
        <f>2500</f>
        <v>2500</v>
      </c>
      <c r="H64" s="27">
        <f t="shared" si="0"/>
        <v>10000</v>
      </c>
    </row>
    <row r="65" spans="1:8" s="34" customFormat="1" ht="31.5">
      <c r="A65" s="13">
        <v>49</v>
      </c>
      <c r="B65" s="44" t="s">
        <v>135</v>
      </c>
      <c r="C65" s="11">
        <v>6902100000</v>
      </c>
      <c r="D65" s="7" t="s">
        <v>28</v>
      </c>
      <c r="E65" s="11" t="s">
        <v>29</v>
      </c>
      <c r="F65" s="30">
        <v>5</v>
      </c>
      <c r="G65" s="15">
        <f>1800</f>
        <v>1800</v>
      </c>
      <c r="H65" s="27">
        <f t="shared" si="0"/>
        <v>9000</v>
      </c>
    </row>
    <row r="66" spans="1:8" s="34" customFormat="1" ht="15.75">
      <c r="A66" s="13">
        <v>50</v>
      </c>
      <c r="B66" s="44" t="s">
        <v>136</v>
      </c>
      <c r="C66" s="11">
        <v>6902100000</v>
      </c>
      <c r="D66" s="7" t="s">
        <v>28</v>
      </c>
      <c r="E66" s="11" t="s">
        <v>398</v>
      </c>
      <c r="F66" s="30">
        <v>3</v>
      </c>
      <c r="G66" s="15">
        <f>2300</f>
        <v>2300</v>
      </c>
      <c r="H66" s="27">
        <f t="shared" si="0"/>
        <v>6900</v>
      </c>
    </row>
    <row r="67" spans="1:8" s="34" customFormat="1" ht="15.75">
      <c r="A67" s="13">
        <v>51</v>
      </c>
      <c r="B67" s="44" t="s">
        <v>137</v>
      </c>
      <c r="C67" s="11">
        <v>6902100000</v>
      </c>
      <c r="D67" s="7" t="s">
        <v>28</v>
      </c>
      <c r="E67" s="11" t="s">
        <v>29</v>
      </c>
      <c r="F67" s="30">
        <v>0.6</v>
      </c>
      <c r="G67" s="15">
        <f>2600</f>
        <v>2600</v>
      </c>
      <c r="H67" s="27">
        <f t="shared" si="0"/>
        <v>1560</v>
      </c>
    </row>
    <row r="68" spans="1:8" s="34" customFormat="1" ht="15.75">
      <c r="A68" s="13">
        <v>52</v>
      </c>
      <c r="B68" s="44" t="s">
        <v>138</v>
      </c>
      <c r="C68" s="11">
        <v>6902100000</v>
      </c>
      <c r="D68" s="7" t="s">
        <v>28</v>
      </c>
      <c r="E68" s="11" t="s">
        <v>29</v>
      </c>
      <c r="F68" s="30">
        <v>5</v>
      </c>
      <c r="G68" s="15">
        <f>1500</f>
        <v>1500</v>
      </c>
      <c r="H68" s="27">
        <f t="shared" si="0"/>
        <v>7500</v>
      </c>
    </row>
    <row r="69" spans="1:8" s="34" customFormat="1" ht="63">
      <c r="A69" s="13">
        <v>53</v>
      </c>
      <c r="B69" s="44" t="s">
        <v>139</v>
      </c>
      <c r="C69" s="11">
        <v>6902100000</v>
      </c>
      <c r="D69" s="7" t="s">
        <v>28</v>
      </c>
      <c r="E69" s="11" t="s">
        <v>398</v>
      </c>
      <c r="F69" s="30">
        <v>105</v>
      </c>
      <c r="G69" s="15">
        <f>50</f>
        <v>50</v>
      </c>
      <c r="H69" s="27">
        <f t="shared" si="0"/>
        <v>5250</v>
      </c>
    </row>
    <row r="70" spans="1:8" s="34" customFormat="1" ht="31.5">
      <c r="A70" s="13">
        <v>54</v>
      </c>
      <c r="B70" s="44" t="s">
        <v>140</v>
      </c>
      <c r="C70" s="11">
        <v>6902100000</v>
      </c>
      <c r="D70" s="7" t="s">
        <v>28</v>
      </c>
      <c r="E70" s="11" t="s">
        <v>148</v>
      </c>
      <c r="F70" s="30">
        <v>3</v>
      </c>
      <c r="G70" s="15">
        <f>1600</f>
        <v>1600</v>
      </c>
      <c r="H70" s="27">
        <f t="shared" si="0"/>
        <v>4800</v>
      </c>
    </row>
    <row r="71" spans="1:8" s="34" customFormat="1" ht="47.25">
      <c r="A71" s="13">
        <v>55</v>
      </c>
      <c r="B71" s="44" t="s">
        <v>141</v>
      </c>
      <c r="C71" s="11">
        <v>6902100000</v>
      </c>
      <c r="D71" s="7" t="s">
        <v>28</v>
      </c>
      <c r="E71" s="11" t="s">
        <v>148</v>
      </c>
      <c r="F71" s="30">
        <v>2.4</v>
      </c>
      <c r="G71" s="15">
        <f>2000</f>
        <v>2000</v>
      </c>
      <c r="H71" s="27">
        <f t="shared" si="0"/>
        <v>4800</v>
      </c>
    </row>
    <row r="72" spans="1:8" s="34" customFormat="1" ht="15.75">
      <c r="A72" s="13">
        <v>56</v>
      </c>
      <c r="B72" s="44" t="s">
        <v>142</v>
      </c>
      <c r="C72" s="11">
        <v>6902100000</v>
      </c>
      <c r="D72" s="7" t="s">
        <v>28</v>
      </c>
      <c r="E72" s="11" t="s">
        <v>398</v>
      </c>
      <c r="F72" s="30">
        <v>8</v>
      </c>
      <c r="G72" s="15">
        <f>500</f>
        <v>500</v>
      </c>
      <c r="H72" s="27">
        <f t="shared" si="0"/>
        <v>4000</v>
      </c>
    </row>
    <row r="73" spans="1:8" s="34" customFormat="1" ht="15.75">
      <c r="A73" s="13">
        <v>57</v>
      </c>
      <c r="B73" s="44" t="s">
        <v>143</v>
      </c>
      <c r="C73" s="11">
        <v>6902100000</v>
      </c>
      <c r="D73" s="7" t="s">
        <v>28</v>
      </c>
      <c r="E73" s="11" t="s">
        <v>29</v>
      </c>
      <c r="F73" s="30">
        <v>2.5</v>
      </c>
      <c r="G73" s="15">
        <f>1500</f>
        <v>1500</v>
      </c>
      <c r="H73" s="27">
        <f t="shared" si="0"/>
        <v>3750</v>
      </c>
    </row>
    <row r="74" spans="1:8" s="34" customFormat="1" ht="15.75">
      <c r="A74" s="13">
        <v>58</v>
      </c>
      <c r="B74" s="44" t="s">
        <v>144</v>
      </c>
      <c r="C74" s="11">
        <v>6902100000</v>
      </c>
      <c r="D74" s="7" t="s">
        <v>28</v>
      </c>
      <c r="E74" s="11" t="s">
        <v>29</v>
      </c>
      <c r="F74" s="30">
        <v>2.5</v>
      </c>
      <c r="G74" s="15">
        <f>1500</f>
        <v>1500</v>
      </c>
      <c r="H74" s="27">
        <f t="shared" si="0"/>
        <v>3750</v>
      </c>
    </row>
    <row r="75" spans="1:8" s="34" customFormat="1" ht="31.5">
      <c r="A75" s="13">
        <v>59</v>
      </c>
      <c r="B75" s="44" t="s">
        <v>145</v>
      </c>
      <c r="C75" s="11">
        <v>6902100000</v>
      </c>
      <c r="D75" s="7" t="s">
        <v>28</v>
      </c>
      <c r="E75" s="11" t="s">
        <v>398</v>
      </c>
      <c r="F75" s="30">
        <v>5</v>
      </c>
      <c r="G75" s="15">
        <f>500</f>
        <v>500</v>
      </c>
      <c r="H75" s="27">
        <f t="shared" si="0"/>
        <v>2500</v>
      </c>
    </row>
    <row r="76" spans="1:8" s="34" customFormat="1" ht="47.25">
      <c r="A76" s="13">
        <v>60</v>
      </c>
      <c r="B76" s="44" t="s">
        <v>146</v>
      </c>
      <c r="C76" s="11">
        <v>6902100000</v>
      </c>
      <c r="D76" s="7" t="s">
        <v>28</v>
      </c>
      <c r="E76" s="11" t="s">
        <v>29</v>
      </c>
      <c r="F76" s="30">
        <v>1.2</v>
      </c>
      <c r="G76" s="15">
        <f>1950</f>
        <v>1950</v>
      </c>
      <c r="H76" s="27">
        <f t="shared" si="0"/>
        <v>2340</v>
      </c>
    </row>
    <row r="77" spans="1:8" s="34" customFormat="1" ht="31.5">
      <c r="A77" s="13">
        <v>61</v>
      </c>
      <c r="B77" s="44" t="s">
        <v>423</v>
      </c>
      <c r="C77" s="11">
        <v>6902100000</v>
      </c>
      <c r="D77" s="7" t="s">
        <v>28</v>
      </c>
      <c r="E77" s="11" t="s">
        <v>29</v>
      </c>
      <c r="F77" s="30">
        <v>17</v>
      </c>
      <c r="G77" s="15">
        <f>1000</f>
        <v>1000</v>
      </c>
      <c r="H77" s="27">
        <f t="shared" si="0"/>
        <v>17000</v>
      </c>
    </row>
    <row r="78" spans="1:8" s="34" customFormat="1" ht="15.75">
      <c r="A78" s="13">
        <v>62</v>
      </c>
      <c r="B78" s="44" t="s">
        <v>128</v>
      </c>
      <c r="C78" s="11">
        <v>6902100000</v>
      </c>
      <c r="D78" s="7" t="s">
        <v>28</v>
      </c>
      <c r="E78" s="11" t="s">
        <v>29</v>
      </c>
      <c r="F78" s="30">
        <v>0.18</v>
      </c>
      <c r="G78" s="15">
        <f>3000</f>
        <v>3000</v>
      </c>
      <c r="H78" s="27">
        <f t="shared" si="0"/>
        <v>540</v>
      </c>
    </row>
    <row r="79" spans="1:8" s="34" customFormat="1" ht="15.75">
      <c r="A79" s="13">
        <v>63</v>
      </c>
      <c r="B79" s="44" t="s">
        <v>147</v>
      </c>
      <c r="C79" s="11">
        <v>6902100000</v>
      </c>
      <c r="D79" s="7" t="s">
        <v>28</v>
      </c>
      <c r="E79" s="11" t="s">
        <v>149</v>
      </c>
      <c r="F79" s="30">
        <v>20</v>
      </c>
      <c r="G79" s="15">
        <f>85</f>
        <v>85</v>
      </c>
      <c r="H79" s="27">
        <f t="shared" si="0"/>
        <v>1700</v>
      </c>
    </row>
    <row r="80" spans="1:8" ht="15.75">
      <c r="A80" s="13"/>
      <c r="B80" s="25" t="s">
        <v>7</v>
      </c>
      <c r="C80" s="10"/>
      <c r="D80" s="9"/>
      <c r="E80" s="10"/>
      <c r="F80" s="8"/>
      <c r="G80" s="21"/>
      <c r="H80" s="20">
        <f>SUM(H81:H83)</f>
        <v>587612.5</v>
      </c>
    </row>
    <row r="81" spans="1:8" ht="15.75">
      <c r="A81" s="13">
        <v>64</v>
      </c>
      <c r="B81" s="43" t="s">
        <v>47</v>
      </c>
      <c r="C81" s="11" t="s">
        <v>427</v>
      </c>
      <c r="D81" s="7" t="s">
        <v>28</v>
      </c>
      <c r="E81" s="11" t="s">
        <v>29</v>
      </c>
      <c r="F81" s="30">
        <v>625</v>
      </c>
      <c r="G81" s="15">
        <v>900</v>
      </c>
      <c r="H81" s="27">
        <f>F81*G81</f>
        <v>562500</v>
      </c>
    </row>
    <row r="82" spans="1:8" ht="15.75">
      <c r="A82" s="13">
        <v>65</v>
      </c>
      <c r="B82" s="43" t="s">
        <v>48</v>
      </c>
      <c r="C82" s="11" t="s">
        <v>427</v>
      </c>
      <c r="D82" s="7" t="s">
        <v>28</v>
      </c>
      <c r="E82" s="11" t="s">
        <v>29</v>
      </c>
      <c r="F82" s="30">
        <v>25</v>
      </c>
      <c r="G82" s="15">
        <v>872.5</v>
      </c>
      <c r="H82" s="27">
        <f>F82*G82</f>
        <v>21812.5</v>
      </c>
    </row>
    <row r="83" spans="1:8" s="34" customFormat="1" ht="15.75">
      <c r="A83" s="13">
        <v>66</v>
      </c>
      <c r="B83" s="43" t="s">
        <v>49</v>
      </c>
      <c r="C83" s="11" t="s">
        <v>427</v>
      </c>
      <c r="D83" s="7" t="s">
        <v>28</v>
      </c>
      <c r="E83" s="11" t="s">
        <v>29</v>
      </c>
      <c r="F83" s="30">
        <v>3.75</v>
      </c>
      <c r="G83" s="15">
        <v>880</v>
      </c>
      <c r="H83" s="27">
        <f>F83*G83</f>
        <v>3300</v>
      </c>
    </row>
    <row r="84" spans="1:8" ht="15.75">
      <c r="A84" s="13">
        <v>67</v>
      </c>
      <c r="B84" s="25" t="s">
        <v>91</v>
      </c>
      <c r="C84" s="10" t="s">
        <v>33</v>
      </c>
      <c r="D84" s="10" t="s">
        <v>28</v>
      </c>
      <c r="E84" s="10" t="s">
        <v>29</v>
      </c>
      <c r="F84" s="51">
        <v>1500</v>
      </c>
      <c r="G84" s="21">
        <v>450</v>
      </c>
      <c r="H84" s="20">
        <f>F84*G84</f>
        <v>675000</v>
      </c>
    </row>
    <row r="85" spans="1:8" ht="15.75">
      <c r="A85" s="13"/>
      <c r="B85" s="25" t="s">
        <v>18</v>
      </c>
      <c r="C85" s="10"/>
      <c r="D85" s="9"/>
      <c r="E85" s="10"/>
      <c r="F85" s="8"/>
      <c r="G85" s="21"/>
      <c r="H85" s="21">
        <f>SUM(H86:H88)</f>
        <v>3436000</v>
      </c>
    </row>
    <row r="86" spans="1:8" ht="15.75">
      <c r="A86" s="13">
        <v>68</v>
      </c>
      <c r="B86" s="43" t="s">
        <v>34</v>
      </c>
      <c r="C86" s="11" t="s">
        <v>35</v>
      </c>
      <c r="D86" s="11" t="s">
        <v>28</v>
      </c>
      <c r="E86" s="11" t="s">
        <v>29</v>
      </c>
      <c r="F86" s="52">
        <v>20</v>
      </c>
      <c r="G86" s="15">
        <v>4000</v>
      </c>
      <c r="H86" s="27">
        <v>80000</v>
      </c>
    </row>
    <row r="87" spans="1:8" ht="15.75">
      <c r="A87" s="13">
        <v>69</v>
      </c>
      <c r="B87" s="43" t="s">
        <v>36</v>
      </c>
      <c r="C87" s="11" t="s">
        <v>37</v>
      </c>
      <c r="D87" s="7" t="s">
        <v>28</v>
      </c>
      <c r="E87" s="11" t="s">
        <v>38</v>
      </c>
      <c r="F87" s="30">
        <v>140</v>
      </c>
      <c r="G87" s="15">
        <v>400</v>
      </c>
      <c r="H87" s="27">
        <f>F87*G87</f>
        <v>56000</v>
      </c>
    </row>
    <row r="88" spans="1:8" s="34" customFormat="1" ht="15.75">
      <c r="A88" s="13">
        <v>70</v>
      </c>
      <c r="B88" s="43" t="s">
        <v>39</v>
      </c>
      <c r="C88" s="11" t="s">
        <v>40</v>
      </c>
      <c r="D88" s="7" t="s">
        <v>28</v>
      </c>
      <c r="E88" s="11" t="s">
        <v>29</v>
      </c>
      <c r="F88" s="15">
        <v>15000</v>
      </c>
      <c r="G88" s="15">
        <v>220</v>
      </c>
      <c r="H88" s="27">
        <f>F88*G88</f>
        <v>3300000</v>
      </c>
    </row>
    <row r="89" spans="1:8" s="38" customFormat="1" ht="15.75">
      <c r="A89" s="37"/>
      <c r="B89" s="25" t="s">
        <v>50</v>
      </c>
      <c r="C89" s="10"/>
      <c r="D89" s="10"/>
      <c r="E89" s="10"/>
      <c r="F89" s="8"/>
      <c r="G89" s="21"/>
      <c r="H89" s="20">
        <f>SUM(H90:H118)</f>
        <v>1832764.669179774</v>
      </c>
    </row>
    <row r="90" spans="1:8" s="34" customFormat="1" ht="31.5">
      <c r="A90" s="13">
        <v>71</v>
      </c>
      <c r="B90" s="43" t="s">
        <v>51</v>
      </c>
      <c r="C90" s="11" t="s">
        <v>414</v>
      </c>
      <c r="D90" s="11" t="s">
        <v>77</v>
      </c>
      <c r="E90" s="11" t="s">
        <v>398</v>
      </c>
      <c r="F90" s="30">
        <v>6</v>
      </c>
      <c r="G90" s="15">
        <v>250000</v>
      </c>
      <c r="H90" s="41">
        <f aca="true" t="shared" si="1" ref="H90:H97">(F90*G90)/76.93</f>
        <v>19498.245157935784</v>
      </c>
    </row>
    <row r="91" spans="1:8" s="34" customFormat="1" ht="31.5">
      <c r="A91" s="13">
        <v>72</v>
      </c>
      <c r="B91" s="43" t="s">
        <v>52</v>
      </c>
      <c r="C91" s="11" t="s">
        <v>414</v>
      </c>
      <c r="D91" s="11" t="s">
        <v>77</v>
      </c>
      <c r="E91" s="11" t="s">
        <v>398</v>
      </c>
      <c r="F91" s="30">
        <v>4</v>
      </c>
      <c r="G91" s="15">
        <v>300000</v>
      </c>
      <c r="H91" s="41">
        <f t="shared" si="1"/>
        <v>15598.596126348628</v>
      </c>
    </row>
    <row r="92" spans="1:8" s="34" customFormat="1" ht="31.5">
      <c r="A92" s="13">
        <v>73</v>
      </c>
      <c r="B92" s="43" t="s">
        <v>53</v>
      </c>
      <c r="C92" s="11" t="s">
        <v>414</v>
      </c>
      <c r="D92" s="11" t="s">
        <v>77</v>
      </c>
      <c r="E92" s="11" t="s">
        <v>398</v>
      </c>
      <c r="F92" s="30">
        <v>4</v>
      </c>
      <c r="G92" s="15">
        <v>250000</v>
      </c>
      <c r="H92" s="41">
        <f t="shared" si="1"/>
        <v>12998.830105290523</v>
      </c>
    </row>
    <row r="93" spans="1:8" s="34" customFormat="1" ht="31.5">
      <c r="A93" s="13">
        <v>74</v>
      </c>
      <c r="B93" s="43" t="s">
        <v>54</v>
      </c>
      <c r="C93" s="11" t="s">
        <v>414</v>
      </c>
      <c r="D93" s="11" t="s">
        <v>77</v>
      </c>
      <c r="E93" s="11" t="s">
        <v>398</v>
      </c>
      <c r="F93" s="30">
        <v>4</v>
      </c>
      <c r="G93" s="15">
        <v>250000</v>
      </c>
      <c r="H93" s="41">
        <f t="shared" si="1"/>
        <v>12998.830105290523</v>
      </c>
    </row>
    <row r="94" spans="1:8" s="34" customFormat="1" ht="31.5">
      <c r="A94" s="13">
        <v>75</v>
      </c>
      <c r="B94" s="43" t="s">
        <v>55</v>
      </c>
      <c r="C94" s="11" t="s">
        <v>414</v>
      </c>
      <c r="D94" s="11" t="s">
        <v>77</v>
      </c>
      <c r="E94" s="11" t="s">
        <v>398</v>
      </c>
      <c r="F94" s="30">
        <v>2</v>
      </c>
      <c r="G94" s="15">
        <v>250000</v>
      </c>
      <c r="H94" s="41">
        <f t="shared" si="1"/>
        <v>6499.415052645261</v>
      </c>
    </row>
    <row r="95" spans="1:8" s="34" customFormat="1" ht="31.5">
      <c r="A95" s="13">
        <v>76</v>
      </c>
      <c r="B95" s="43" t="s">
        <v>56</v>
      </c>
      <c r="C95" s="11" t="s">
        <v>414</v>
      </c>
      <c r="D95" s="11" t="s">
        <v>77</v>
      </c>
      <c r="E95" s="11" t="s">
        <v>398</v>
      </c>
      <c r="F95" s="30">
        <v>24</v>
      </c>
      <c r="G95" s="15">
        <v>750000</v>
      </c>
      <c r="H95" s="41">
        <f t="shared" si="1"/>
        <v>233978.94189522942</v>
      </c>
    </row>
    <row r="96" spans="1:8" s="34" customFormat="1" ht="31.5">
      <c r="A96" s="13">
        <v>77</v>
      </c>
      <c r="B96" s="43" t="s">
        <v>57</v>
      </c>
      <c r="C96" s="11" t="s">
        <v>414</v>
      </c>
      <c r="D96" s="11" t="s">
        <v>77</v>
      </c>
      <c r="E96" s="11" t="s">
        <v>398</v>
      </c>
      <c r="F96" s="30">
        <v>12</v>
      </c>
      <c r="G96" s="15">
        <v>350000</v>
      </c>
      <c r="H96" s="41">
        <f t="shared" si="1"/>
        <v>54595.08644222019</v>
      </c>
    </row>
    <row r="97" spans="1:8" s="34" customFormat="1" ht="31.5">
      <c r="A97" s="13">
        <v>78</v>
      </c>
      <c r="B97" s="43" t="s">
        <v>58</v>
      </c>
      <c r="C97" s="11" t="s">
        <v>414</v>
      </c>
      <c r="D97" s="11" t="s">
        <v>77</v>
      </c>
      <c r="E97" s="11" t="s">
        <v>398</v>
      </c>
      <c r="F97" s="30">
        <v>8</v>
      </c>
      <c r="G97" s="15">
        <v>350000</v>
      </c>
      <c r="H97" s="41">
        <f t="shared" si="1"/>
        <v>36396.724294813466</v>
      </c>
    </row>
    <row r="98" spans="1:8" s="34" customFormat="1" ht="31.5">
      <c r="A98" s="13">
        <v>79</v>
      </c>
      <c r="B98" s="43" t="s">
        <v>420</v>
      </c>
      <c r="C98" s="11" t="s">
        <v>414</v>
      </c>
      <c r="D98" s="11" t="s">
        <v>28</v>
      </c>
      <c r="E98" s="11" t="s">
        <v>398</v>
      </c>
      <c r="F98" s="30">
        <v>10</v>
      </c>
      <c r="G98" s="15">
        <v>7000</v>
      </c>
      <c r="H98" s="27">
        <f aca="true" t="shared" si="2" ref="H98:H118">F98*G98</f>
        <v>70000</v>
      </c>
    </row>
    <row r="99" spans="1:8" s="34" customFormat="1" ht="31.5">
      <c r="A99" s="13">
        <v>80</v>
      </c>
      <c r="B99" s="43" t="s">
        <v>59</v>
      </c>
      <c r="C99" s="11" t="s">
        <v>414</v>
      </c>
      <c r="D99" s="11" t="s">
        <v>28</v>
      </c>
      <c r="E99" s="11" t="s">
        <v>398</v>
      </c>
      <c r="F99" s="30">
        <v>8</v>
      </c>
      <c r="G99" s="15">
        <v>22000</v>
      </c>
      <c r="H99" s="27">
        <f t="shared" si="2"/>
        <v>176000</v>
      </c>
    </row>
    <row r="100" spans="1:8" s="34" customFormat="1" ht="31.5">
      <c r="A100" s="13">
        <v>81</v>
      </c>
      <c r="B100" s="43" t="s">
        <v>60</v>
      </c>
      <c r="C100" s="11" t="s">
        <v>414</v>
      </c>
      <c r="D100" s="11" t="s">
        <v>28</v>
      </c>
      <c r="E100" s="11" t="s">
        <v>398</v>
      </c>
      <c r="F100" s="30">
        <v>14</v>
      </c>
      <c r="G100" s="15">
        <v>12500</v>
      </c>
      <c r="H100" s="27">
        <f t="shared" si="2"/>
        <v>175000</v>
      </c>
    </row>
    <row r="101" spans="1:8" s="34" customFormat="1" ht="31.5">
      <c r="A101" s="13">
        <v>82</v>
      </c>
      <c r="B101" s="43" t="s">
        <v>422</v>
      </c>
      <c r="C101" s="11" t="s">
        <v>414</v>
      </c>
      <c r="D101" s="11" t="s">
        <v>28</v>
      </c>
      <c r="E101" s="11" t="s">
        <v>398</v>
      </c>
      <c r="F101" s="30">
        <v>8</v>
      </c>
      <c r="G101" s="15">
        <v>18000</v>
      </c>
      <c r="H101" s="27">
        <f t="shared" si="2"/>
        <v>144000</v>
      </c>
    </row>
    <row r="102" spans="1:8" s="34" customFormat="1" ht="47.25">
      <c r="A102" s="13">
        <v>83</v>
      </c>
      <c r="B102" s="43" t="s">
        <v>421</v>
      </c>
      <c r="C102" s="11" t="s">
        <v>414</v>
      </c>
      <c r="D102" s="11" t="s">
        <v>28</v>
      </c>
      <c r="E102" s="11" t="s">
        <v>398</v>
      </c>
      <c r="F102" s="30">
        <v>6</v>
      </c>
      <c r="G102" s="15">
        <v>15000</v>
      </c>
      <c r="H102" s="27">
        <f t="shared" si="2"/>
        <v>90000</v>
      </c>
    </row>
    <row r="103" spans="1:8" s="34" customFormat="1" ht="31.5">
      <c r="A103" s="13">
        <v>84</v>
      </c>
      <c r="B103" s="43" t="s">
        <v>61</v>
      </c>
      <c r="C103" s="11" t="s">
        <v>414</v>
      </c>
      <c r="D103" s="11" t="s">
        <v>28</v>
      </c>
      <c r="E103" s="11" t="s">
        <v>398</v>
      </c>
      <c r="F103" s="30">
        <v>4</v>
      </c>
      <c r="G103" s="15">
        <v>22000</v>
      </c>
      <c r="H103" s="27">
        <f t="shared" si="2"/>
        <v>88000</v>
      </c>
    </row>
    <row r="104" spans="1:8" s="34" customFormat="1" ht="31.5">
      <c r="A104" s="13">
        <v>85</v>
      </c>
      <c r="B104" s="43" t="s">
        <v>62</v>
      </c>
      <c r="C104" s="11" t="s">
        <v>414</v>
      </c>
      <c r="D104" s="11" t="s">
        <v>28</v>
      </c>
      <c r="E104" s="11" t="s">
        <v>398</v>
      </c>
      <c r="F104" s="30">
        <v>4</v>
      </c>
      <c r="G104" s="15">
        <v>22000</v>
      </c>
      <c r="H104" s="27">
        <f t="shared" si="2"/>
        <v>88000</v>
      </c>
    </row>
    <row r="105" spans="1:8" s="34" customFormat="1" ht="31.5">
      <c r="A105" s="13">
        <v>86</v>
      </c>
      <c r="B105" s="43" t="s">
        <v>63</v>
      </c>
      <c r="C105" s="11" t="s">
        <v>414</v>
      </c>
      <c r="D105" s="11" t="s">
        <v>28</v>
      </c>
      <c r="E105" s="11" t="s">
        <v>398</v>
      </c>
      <c r="F105" s="30">
        <v>6</v>
      </c>
      <c r="G105" s="15">
        <v>12500</v>
      </c>
      <c r="H105" s="27">
        <f t="shared" si="2"/>
        <v>75000</v>
      </c>
    </row>
    <row r="106" spans="1:8" s="34" customFormat="1" ht="31.5">
      <c r="A106" s="13">
        <v>87</v>
      </c>
      <c r="B106" s="43" t="s">
        <v>64</v>
      </c>
      <c r="C106" s="11" t="s">
        <v>414</v>
      </c>
      <c r="D106" s="11" t="s">
        <v>28</v>
      </c>
      <c r="E106" s="11" t="s">
        <v>398</v>
      </c>
      <c r="F106" s="30">
        <v>20</v>
      </c>
      <c r="G106" s="15">
        <v>4700</v>
      </c>
      <c r="H106" s="27">
        <f t="shared" si="2"/>
        <v>94000</v>
      </c>
    </row>
    <row r="107" spans="1:8" s="34" customFormat="1" ht="31.5">
      <c r="A107" s="13">
        <v>88</v>
      </c>
      <c r="B107" s="43" t="s">
        <v>65</v>
      </c>
      <c r="C107" s="11" t="s">
        <v>414</v>
      </c>
      <c r="D107" s="11" t="s">
        <v>28</v>
      </c>
      <c r="E107" s="11" t="s">
        <v>398</v>
      </c>
      <c r="F107" s="30">
        <v>4</v>
      </c>
      <c r="G107" s="15">
        <v>15000</v>
      </c>
      <c r="H107" s="27">
        <f t="shared" si="2"/>
        <v>60000</v>
      </c>
    </row>
    <row r="108" spans="1:8" s="34" customFormat="1" ht="31.5">
      <c r="A108" s="13">
        <v>89</v>
      </c>
      <c r="B108" s="43" t="s">
        <v>66</v>
      </c>
      <c r="C108" s="11" t="s">
        <v>414</v>
      </c>
      <c r="D108" s="11" t="s">
        <v>28</v>
      </c>
      <c r="E108" s="11" t="s">
        <v>398</v>
      </c>
      <c r="F108" s="30">
        <v>10</v>
      </c>
      <c r="G108" s="15">
        <v>5000</v>
      </c>
      <c r="H108" s="27">
        <f t="shared" si="2"/>
        <v>50000</v>
      </c>
    </row>
    <row r="109" spans="1:8" s="34" customFormat="1" ht="31.5">
      <c r="A109" s="13">
        <v>90</v>
      </c>
      <c r="B109" s="43" t="s">
        <v>67</v>
      </c>
      <c r="C109" s="11" t="s">
        <v>414</v>
      </c>
      <c r="D109" s="11" t="s">
        <v>28</v>
      </c>
      <c r="E109" s="11" t="s">
        <v>398</v>
      </c>
      <c r="F109" s="30">
        <v>8</v>
      </c>
      <c r="G109" s="15">
        <v>4800</v>
      </c>
      <c r="H109" s="27">
        <f t="shared" si="2"/>
        <v>38400</v>
      </c>
    </row>
    <row r="110" spans="1:8" s="34" customFormat="1" ht="31.5">
      <c r="A110" s="13">
        <v>91</v>
      </c>
      <c r="B110" s="43" t="s">
        <v>68</v>
      </c>
      <c r="C110" s="11" t="s">
        <v>414</v>
      </c>
      <c r="D110" s="11" t="s">
        <v>28</v>
      </c>
      <c r="E110" s="11" t="s">
        <v>398</v>
      </c>
      <c r="F110" s="30">
        <v>8</v>
      </c>
      <c r="G110" s="15">
        <v>4800</v>
      </c>
      <c r="H110" s="27">
        <f t="shared" si="2"/>
        <v>38400</v>
      </c>
    </row>
    <row r="111" spans="1:8" s="34" customFormat="1" ht="31.5">
      <c r="A111" s="13">
        <v>92</v>
      </c>
      <c r="B111" s="43" t="s">
        <v>69</v>
      </c>
      <c r="C111" s="11" t="s">
        <v>414</v>
      </c>
      <c r="D111" s="11" t="s">
        <v>28</v>
      </c>
      <c r="E111" s="11" t="s">
        <v>398</v>
      </c>
      <c r="F111" s="30">
        <v>8</v>
      </c>
      <c r="G111" s="15">
        <v>4800</v>
      </c>
      <c r="H111" s="27">
        <f t="shared" si="2"/>
        <v>38400</v>
      </c>
    </row>
    <row r="112" spans="1:8" s="34" customFormat="1" ht="31.5">
      <c r="A112" s="13">
        <v>93</v>
      </c>
      <c r="B112" s="43" t="s">
        <v>70</v>
      </c>
      <c r="C112" s="11" t="s">
        <v>414</v>
      </c>
      <c r="D112" s="11" t="s">
        <v>28</v>
      </c>
      <c r="E112" s="11" t="s">
        <v>398</v>
      </c>
      <c r="F112" s="30">
        <v>8</v>
      </c>
      <c r="G112" s="15">
        <v>4700</v>
      </c>
      <c r="H112" s="27">
        <f t="shared" si="2"/>
        <v>37600</v>
      </c>
    </row>
    <row r="113" spans="1:8" s="34" customFormat="1" ht="31.5">
      <c r="A113" s="13">
        <v>94</v>
      </c>
      <c r="B113" s="43" t="s">
        <v>71</v>
      </c>
      <c r="C113" s="11" t="s">
        <v>414</v>
      </c>
      <c r="D113" s="11" t="s">
        <v>28</v>
      </c>
      <c r="E113" s="11" t="s">
        <v>398</v>
      </c>
      <c r="F113" s="30">
        <v>8</v>
      </c>
      <c r="G113" s="15">
        <v>4700</v>
      </c>
      <c r="H113" s="27">
        <f t="shared" si="2"/>
        <v>37600</v>
      </c>
    </row>
    <row r="114" spans="1:8" s="34" customFormat="1" ht="15.75">
      <c r="A114" s="13">
        <v>95</v>
      </c>
      <c r="B114" s="43" t="s">
        <v>72</v>
      </c>
      <c r="C114" s="11" t="s">
        <v>414</v>
      </c>
      <c r="D114" s="11" t="s">
        <v>28</v>
      </c>
      <c r="E114" s="11" t="s">
        <v>398</v>
      </c>
      <c r="F114" s="30">
        <v>6</v>
      </c>
      <c r="G114" s="15">
        <v>5500</v>
      </c>
      <c r="H114" s="27">
        <f t="shared" si="2"/>
        <v>33000</v>
      </c>
    </row>
    <row r="115" spans="1:8" s="34" customFormat="1" ht="31.5">
      <c r="A115" s="13">
        <v>96</v>
      </c>
      <c r="B115" s="43" t="s">
        <v>73</v>
      </c>
      <c r="C115" s="11" t="s">
        <v>414</v>
      </c>
      <c r="D115" s="11" t="s">
        <v>28</v>
      </c>
      <c r="E115" s="11" t="s">
        <v>398</v>
      </c>
      <c r="F115" s="30">
        <v>12</v>
      </c>
      <c r="G115" s="15">
        <v>2600</v>
      </c>
      <c r="H115" s="27">
        <f t="shared" si="2"/>
        <v>31200</v>
      </c>
    </row>
    <row r="116" spans="1:8" s="34" customFormat="1" ht="31.5">
      <c r="A116" s="13">
        <v>97</v>
      </c>
      <c r="B116" s="43" t="s">
        <v>74</v>
      </c>
      <c r="C116" s="11" t="s">
        <v>414</v>
      </c>
      <c r="D116" s="11" t="s">
        <v>28</v>
      </c>
      <c r="E116" s="11" t="s">
        <v>398</v>
      </c>
      <c r="F116" s="30">
        <v>6</v>
      </c>
      <c r="G116" s="15">
        <v>5000</v>
      </c>
      <c r="H116" s="27">
        <f t="shared" si="2"/>
        <v>30000</v>
      </c>
    </row>
    <row r="117" spans="1:8" s="34" customFormat="1" ht="31.5">
      <c r="A117" s="13">
        <v>98</v>
      </c>
      <c r="B117" s="43" t="s">
        <v>75</v>
      </c>
      <c r="C117" s="11" t="s">
        <v>414</v>
      </c>
      <c r="D117" s="11" t="s">
        <v>28</v>
      </c>
      <c r="E117" s="11" t="s">
        <v>398</v>
      </c>
      <c r="F117" s="30">
        <v>6</v>
      </c>
      <c r="G117" s="15">
        <v>4000</v>
      </c>
      <c r="H117" s="27">
        <f t="shared" si="2"/>
        <v>24000</v>
      </c>
    </row>
    <row r="118" spans="1:8" s="34" customFormat="1" ht="15.75">
      <c r="A118" s="13">
        <v>99</v>
      </c>
      <c r="B118" s="43" t="s">
        <v>76</v>
      </c>
      <c r="C118" s="11" t="s">
        <v>414</v>
      </c>
      <c r="D118" s="11" t="s">
        <v>28</v>
      </c>
      <c r="E118" s="11" t="s">
        <v>398</v>
      </c>
      <c r="F118" s="30">
        <v>6</v>
      </c>
      <c r="G118" s="15">
        <v>3600</v>
      </c>
      <c r="H118" s="27">
        <f t="shared" si="2"/>
        <v>21600</v>
      </c>
    </row>
    <row r="119" spans="1:8" s="38" customFormat="1" ht="15.75">
      <c r="A119" s="37"/>
      <c r="B119" s="25" t="s">
        <v>78</v>
      </c>
      <c r="C119" s="10"/>
      <c r="D119" s="10"/>
      <c r="E119" s="10"/>
      <c r="F119" s="8"/>
      <c r="G119" s="21"/>
      <c r="H119" s="20">
        <f>SUM(H120:H130)</f>
        <v>441780</v>
      </c>
    </row>
    <row r="120" spans="1:8" s="34" customFormat="1" ht="15.75">
      <c r="A120" s="13">
        <v>100</v>
      </c>
      <c r="B120" s="43" t="s">
        <v>79</v>
      </c>
      <c r="C120" s="11" t="s">
        <v>424</v>
      </c>
      <c r="D120" s="11" t="s">
        <v>28</v>
      </c>
      <c r="E120" s="11" t="s">
        <v>90</v>
      </c>
      <c r="F120" s="30">
        <v>67500</v>
      </c>
      <c r="G120" s="39">
        <v>2.4</v>
      </c>
      <c r="H120" s="27">
        <f>F120*G120</f>
        <v>162000</v>
      </c>
    </row>
    <row r="121" spans="1:8" s="34" customFormat="1" ht="15.75">
      <c r="A121" s="13">
        <v>101</v>
      </c>
      <c r="B121" s="43" t="s">
        <v>80</v>
      </c>
      <c r="C121" s="11" t="s">
        <v>424</v>
      </c>
      <c r="D121" s="11" t="s">
        <v>28</v>
      </c>
      <c r="E121" s="11" t="s">
        <v>90</v>
      </c>
      <c r="F121" s="30">
        <v>28750</v>
      </c>
      <c r="G121" s="39">
        <v>2.4</v>
      </c>
      <c r="H121" s="27">
        <f aca="true" t="shared" si="3" ref="H121:H130">F121*G121</f>
        <v>69000</v>
      </c>
    </row>
    <row r="122" spans="1:8" s="34" customFormat="1" ht="15.75">
      <c r="A122" s="13">
        <v>102</v>
      </c>
      <c r="B122" s="43" t="s">
        <v>81</v>
      </c>
      <c r="C122" s="11" t="s">
        <v>424</v>
      </c>
      <c r="D122" s="11" t="s">
        <v>28</v>
      </c>
      <c r="E122" s="11" t="s">
        <v>90</v>
      </c>
      <c r="F122" s="30">
        <v>20687.5</v>
      </c>
      <c r="G122" s="39">
        <v>2.4</v>
      </c>
      <c r="H122" s="27">
        <f t="shared" si="3"/>
        <v>49650</v>
      </c>
    </row>
    <row r="123" spans="1:8" s="34" customFormat="1" ht="15.75">
      <c r="A123" s="13">
        <v>103</v>
      </c>
      <c r="B123" s="43" t="s">
        <v>82</v>
      </c>
      <c r="C123" s="11" t="s">
        <v>424</v>
      </c>
      <c r="D123" s="11" t="s">
        <v>28</v>
      </c>
      <c r="E123" s="11" t="s">
        <v>90</v>
      </c>
      <c r="F123" s="30">
        <v>16550</v>
      </c>
      <c r="G123" s="39">
        <v>2.4</v>
      </c>
      <c r="H123" s="27">
        <f t="shared" si="3"/>
        <v>39720</v>
      </c>
    </row>
    <row r="124" spans="1:8" s="34" customFormat="1" ht="15.75">
      <c r="A124" s="13">
        <v>104</v>
      </c>
      <c r="B124" s="43" t="s">
        <v>83</v>
      </c>
      <c r="C124" s="11" t="s">
        <v>424</v>
      </c>
      <c r="D124" s="11" t="s">
        <v>28</v>
      </c>
      <c r="E124" s="11" t="s">
        <v>90</v>
      </c>
      <c r="F124" s="30">
        <v>16550</v>
      </c>
      <c r="G124" s="39">
        <v>2.4</v>
      </c>
      <c r="H124" s="27">
        <f t="shared" si="3"/>
        <v>39720</v>
      </c>
    </row>
    <row r="125" spans="1:8" s="34" customFormat="1" ht="15.75">
      <c r="A125" s="13">
        <v>105</v>
      </c>
      <c r="B125" s="43" t="s">
        <v>84</v>
      </c>
      <c r="C125" s="11" t="s">
        <v>424</v>
      </c>
      <c r="D125" s="11" t="s">
        <v>28</v>
      </c>
      <c r="E125" s="11" t="s">
        <v>90</v>
      </c>
      <c r="F125" s="30">
        <v>16550</v>
      </c>
      <c r="G125" s="39">
        <v>2.4</v>
      </c>
      <c r="H125" s="27">
        <f t="shared" si="3"/>
        <v>39720</v>
      </c>
    </row>
    <row r="126" spans="1:8" s="34" customFormat="1" ht="15.75">
      <c r="A126" s="13">
        <v>106</v>
      </c>
      <c r="B126" s="43" t="s">
        <v>85</v>
      </c>
      <c r="C126" s="11" t="s">
        <v>424</v>
      </c>
      <c r="D126" s="11" t="s">
        <v>28</v>
      </c>
      <c r="E126" s="11" t="s">
        <v>90</v>
      </c>
      <c r="F126" s="30">
        <v>12412.5</v>
      </c>
      <c r="G126" s="39">
        <v>2.4</v>
      </c>
      <c r="H126" s="27">
        <f t="shared" si="3"/>
        <v>29790</v>
      </c>
    </row>
    <row r="127" spans="1:8" s="34" customFormat="1" ht="15.75">
      <c r="A127" s="13">
        <v>107</v>
      </c>
      <c r="B127" s="43" t="s">
        <v>86</v>
      </c>
      <c r="C127" s="11" t="s">
        <v>424</v>
      </c>
      <c r="D127" s="11" t="s">
        <v>28</v>
      </c>
      <c r="E127" s="11" t="s">
        <v>90</v>
      </c>
      <c r="F127" s="30">
        <v>2750</v>
      </c>
      <c r="G127" s="39">
        <v>2.4</v>
      </c>
      <c r="H127" s="27">
        <f t="shared" si="3"/>
        <v>6600</v>
      </c>
    </row>
    <row r="128" spans="1:8" s="34" customFormat="1" ht="15.75">
      <c r="A128" s="13">
        <v>108</v>
      </c>
      <c r="B128" s="43" t="s">
        <v>87</v>
      </c>
      <c r="C128" s="11" t="s">
        <v>424</v>
      </c>
      <c r="D128" s="11" t="s">
        <v>28</v>
      </c>
      <c r="E128" s="11" t="s">
        <v>90</v>
      </c>
      <c r="F128" s="30">
        <v>1500</v>
      </c>
      <c r="G128" s="39">
        <v>2.4</v>
      </c>
      <c r="H128" s="27">
        <f t="shared" si="3"/>
        <v>3600</v>
      </c>
    </row>
    <row r="129" spans="1:8" s="34" customFormat="1" ht="15.75">
      <c r="A129" s="13">
        <v>109</v>
      </c>
      <c r="B129" s="43" t="s">
        <v>88</v>
      </c>
      <c r="C129" s="11" t="s">
        <v>424</v>
      </c>
      <c r="D129" s="11" t="s">
        <v>28</v>
      </c>
      <c r="E129" s="11" t="s">
        <v>29</v>
      </c>
      <c r="F129" s="30">
        <v>0.75</v>
      </c>
      <c r="G129" s="15">
        <v>2400</v>
      </c>
      <c r="H129" s="27">
        <f t="shared" si="3"/>
        <v>1800</v>
      </c>
    </row>
    <row r="130" spans="1:8" s="34" customFormat="1" ht="15.75">
      <c r="A130" s="13">
        <v>110</v>
      </c>
      <c r="B130" s="43" t="s">
        <v>89</v>
      </c>
      <c r="C130" s="11" t="s">
        <v>424</v>
      </c>
      <c r="D130" s="11" t="s">
        <v>28</v>
      </c>
      <c r="E130" s="11" t="s">
        <v>90</v>
      </c>
      <c r="F130" s="30">
        <v>75</v>
      </c>
      <c r="G130" s="39">
        <v>2.4</v>
      </c>
      <c r="H130" s="27">
        <f t="shared" si="3"/>
        <v>180</v>
      </c>
    </row>
    <row r="131" spans="1:8" s="34" customFormat="1" ht="15.75">
      <c r="A131" s="13"/>
      <c r="B131" s="25" t="s">
        <v>96</v>
      </c>
      <c r="C131" s="11"/>
      <c r="D131" s="11"/>
      <c r="E131" s="11"/>
      <c r="F131" s="30"/>
      <c r="G131" s="15"/>
      <c r="H131" s="20">
        <f>SUM(H132:H135)</f>
        <v>131000</v>
      </c>
    </row>
    <row r="132" spans="1:8" s="34" customFormat="1" ht="15.75">
      <c r="A132" s="13">
        <v>111</v>
      </c>
      <c r="B132" s="43" t="s">
        <v>92</v>
      </c>
      <c r="C132" s="11" t="s">
        <v>425</v>
      </c>
      <c r="D132" s="11" t="s">
        <v>28</v>
      </c>
      <c r="E132" s="11" t="s">
        <v>29</v>
      </c>
      <c r="F132" s="30">
        <v>30</v>
      </c>
      <c r="G132" s="15">
        <v>1900</v>
      </c>
      <c r="H132" s="27">
        <f>F132*G132</f>
        <v>57000</v>
      </c>
    </row>
    <row r="133" spans="1:8" s="34" customFormat="1" ht="15.75">
      <c r="A133" s="13">
        <v>112</v>
      </c>
      <c r="B133" s="43" t="s">
        <v>93</v>
      </c>
      <c r="C133" s="11" t="s">
        <v>425</v>
      </c>
      <c r="D133" s="11" t="s">
        <v>28</v>
      </c>
      <c r="E133" s="11" t="s">
        <v>29</v>
      </c>
      <c r="F133" s="30">
        <v>10</v>
      </c>
      <c r="G133" s="15">
        <v>1900</v>
      </c>
      <c r="H133" s="27">
        <f>F133*G133</f>
        <v>19000</v>
      </c>
    </row>
    <row r="134" spans="1:8" s="34" customFormat="1" ht="15.75">
      <c r="A134" s="13">
        <v>113</v>
      </c>
      <c r="B134" s="43" t="s">
        <v>94</v>
      </c>
      <c r="C134" s="11" t="s">
        <v>425</v>
      </c>
      <c r="D134" s="11" t="s">
        <v>28</v>
      </c>
      <c r="E134" s="11" t="s">
        <v>29</v>
      </c>
      <c r="F134" s="30">
        <v>20</v>
      </c>
      <c r="G134" s="15">
        <v>1900</v>
      </c>
      <c r="H134" s="27">
        <f>F134*G134</f>
        <v>38000</v>
      </c>
    </row>
    <row r="135" spans="1:8" s="34" customFormat="1" ht="15.75">
      <c r="A135" s="13">
        <v>114</v>
      </c>
      <c r="B135" s="43" t="s">
        <v>95</v>
      </c>
      <c r="C135" s="11" t="s">
        <v>425</v>
      </c>
      <c r="D135" s="11" t="s">
        <v>28</v>
      </c>
      <c r="E135" s="11" t="s">
        <v>29</v>
      </c>
      <c r="F135" s="30">
        <v>10</v>
      </c>
      <c r="G135" s="15">
        <v>1700</v>
      </c>
      <c r="H135" s="27">
        <f>F135*G135</f>
        <v>17000</v>
      </c>
    </row>
    <row r="136" spans="1:8" s="38" customFormat="1" ht="31.5">
      <c r="A136" s="37">
        <v>115</v>
      </c>
      <c r="B136" s="25" t="s">
        <v>150</v>
      </c>
      <c r="C136" s="10" t="s">
        <v>426</v>
      </c>
      <c r="D136" s="10" t="s">
        <v>28</v>
      </c>
      <c r="E136" s="10" t="s">
        <v>29</v>
      </c>
      <c r="F136" s="8">
        <v>50</v>
      </c>
      <c r="G136" s="21">
        <v>1120</v>
      </c>
      <c r="H136" s="20">
        <f>F136*G136</f>
        <v>56000</v>
      </c>
    </row>
    <row r="137" spans="1:8" ht="15.75">
      <c r="A137" s="13"/>
      <c r="B137" s="25" t="s">
        <v>10</v>
      </c>
      <c r="C137" s="10"/>
      <c r="D137" s="10"/>
      <c r="E137" s="10"/>
      <c r="F137" s="51"/>
      <c r="G137" s="21"/>
      <c r="H137" s="20">
        <f>SUM(H138:H151)</f>
        <v>1347558.8197062262</v>
      </c>
    </row>
    <row r="138" spans="1:8" s="34" customFormat="1" ht="31.5">
      <c r="A138" s="13">
        <v>116</v>
      </c>
      <c r="B138" s="43" t="s">
        <v>399</v>
      </c>
      <c r="C138" s="11" t="s">
        <v>401</v>
      </c>
      <c r="D138" s="11" t="s">
        <v>28</v>
      </c>
      <c r="E138" s="11" t="s">
        <v>398</v>
      </c>
      <c r="F138" s="52">
        <v>1</v>
      </c>
      <c r="G138" s="15">
        <v>220000</v>
      </c>
      <c r="H138" s="27">
        <f>F138*G138</f>
        <v>220000</v>
      </c>
    </row>
    <row r="139" spans="1:8" s="34" customFormat="1" ht="31.5">
      <c r="A139" s="13">
        <v>117</v>
      </c>
      <c r="B139" s="43" t="s">
        <v>400</v>
      </c>
      <c r="C139" s="11" t="s">
        <v>402</v>
      </c>
      <c r="D139" s="11" t="s">
        <v>28</v>
      </c>
      <c r="E139" s="11" t="s">
        <v>398</v>
      </c>
      <c r="F139" s="52">
        <v>2</v>
      </c>
      <c r="G139" s="15">
        <v>212000</v>
      </c>
      <c r="H139" s="27">
        <f>F139*G139</f>
        <v>424000</v>
      </c>
    </row>
    <row r="140" spans="1:8" s="34" customFormat="1" ht="31.5">
      <c r="A140" s="13">
        <v>118</v>
      </c>
      <c r="B140" s="43" t="s">
        <v>403</v>
      </c>
      <c r="C140" s="11" t="s">
        <v>413</v>
      </c>
      <c r="D140" s="11" t="s">
        <v>77</v>
      </c>
      <c r="E140" s="11" t="s">
        <v>398</v>
      </c>
      <c r="F140" s="52">
        <v>1</v>
      </c>
      <c r="G140" s="15">
        <v>97200</v>
      </c>
      <c r="H140" s="27">
        <f aca="true" t="shared" si="4" ref="H140:H149">(F140*G140)/76.93</f>
        <v>1263.4862862342388</v>
      </c>
    </row>
    <row r="141" spans="1:8" s="34" customFormat="1" ht="31.5">
      <c r="A141" s="13">
        <v>119</v>
      </c>
      <c r="B141" s="43" t="s">
        <v>404</v>
      </c>
      <c r="C141" s="11" t="s">
        <v>413</v>
      </c>
      <c r="D141" s="11" t="s">
        <v>77</v>
      </c>
      <c r="E141" s="11" t="s">
        <v>398</v>
      </c>
      <c r="F141" s="52">
        <v>1</v>
      </c>
      <c r="G141" s="15">
        <v>78500</v>
      </c>
      <c r="H141" s="27">
        <f t="shared" si="4"/>
        <v>1020.408163265306</v>
      </c>
    </row>
    <row r="142" spans="1:8" s="34" customFormat="1" ht="31.5">
      <c r="A142" s="13">
        <v>120</v>
      </c>
      <c r="B142" s="43" t="s">
        <v>405</v>
      </c>
      <c r="C142" s="11" t="s">
        <v>413</v>
      </c>
      <c r="D142" s="11" t="s">
        <v>77</v>
      </c>
      <c r="E142" s="11" t="s">
        <v>398</v>
      </c>
      <c r="F142" s="52">
        <v>1</v>
      </c>
      <c r="G142" s="15">
        <v>54000</v>
      </c>
      <c r="H142" s="27">
        <f t="shared" si="4"/>
        <v>701.9368256856882</v>
      </c>
    </row>
    <row r="143" spans="1:8" s="34" customFormat="1" ht="31.5">
      <c r="A143" s="13">
        <v>121</v>
      </c>
      <c r="B143" s="43" t="s">
        <v>406</v>
      </c>
      <c r="C143" s="11" t="s">
        <v>413</v>
      </c>
      <c r="D143" s="11" t="s">
        <v>77</v>
      </c>
      <c r="E143" s="11" t="s">
        <v>398</v>
      </c>
      <c r="F143" s="52">
        <v>1</v>
      </c>
      <c r="G143" s="15">
        <v>35300</v>
      </c>
      <c r="H143" s="27">
        <f t="shared" si="4"/>
        <v>458.85870271675543</v>
      </c>
    </row>
    <row r="144" spans="1:8" s="34" customFormat="1" ht="31.5">
      <c r="A144" s="13">
        <v>122</v>
      </c>
      <c r="B144" s="43" t="s">
        <v>407</v>
      </c>
      <c r="C144" s="11" t="s">
        <v>413</v>
      </c>
      <c r="D144" s="11" t="s">
        <v>77</v>
      </c>
      <c r="E144" s="11" t="s">
        <v>398</v>
      </c>
      <c r="F144" s="52">
        <v>8</v>
      </c>
      <c r="G144" s="15">
        <v>619800</v>
      </c>
      <c r="H144" s="27">
        <f t="shared" si="4"/>
        <v>64453.399194072525</v>
      </c>
    </row>
    <row r="145" spans="1:8" s="34" customFormat="1" ht="31.5">
      <c r="A145" s="13">
        <v>123</v>
      </c>
      <c r="B145" s="43" t="s">
        <v>408</v>
      </c>
      <c r="C145" s="11" t="s">
        <v>413</v>
      </c>
      <c r="D145" s="11" t="s">
        <v>77</v>
      </c>
      <c r="E145" s="11" t="s">
        <v>398</v>
      </c>
      <c r="F145" s="52">
        <v>4</v>
      </c>
      <c r="G145" s="15">
        <v>1969000</v>
      </c>
      <c r="H145" s="27">
        <f t="shared" si="4"/>
        <v>102378.78590926816</v>
      </c>
    </row>
    <row r="146" spans="1:8" s="34" customFormat="1" ht="31.5">
      <c r="A146" s="13">
        <v>124</v>
      </c>
      <c r="B146" s="43" t="s">
        <v>409</v>
      </c>
      <c r="C146" s="11" t="s">
        <v>413</v>
      </c>
      <c r="D146" s="11" t="s">
        <v>77</v>
      </c>
      <c r="E146" s="11" t="s">
        <v>398</v>
      </c>
      <c r="F146" s="52">
        <v>4</v>
      </c>
      <c r="G146" s="15">
        <v>2572100</v>
      </c>
      <c r="H146" s="27">
        <f t="shared" si="4"/>
        <v>133737.16365527103</v>
      </c>
    </row>
    <row r="147" spans="1:8" s="34" customFormat="1" ht="31.5">
      <c r="A147" s="13">
        <v>125</v>
      </c>
      <c r="B147" s="43" t="s">
        <v>410</v>
      </c>
      <c r="C147" s="11" t="s">
        <v>413</v>
      </c>
      <c r="D147" s="11" t="s">
        <v>77</v>
      </c>
      <c r="E147" s="11" t="s">
        <v>398</v>
      </c>
      <c r="F147" s="52">
        <v>4</v>
      </c>
      <c r="G147" s="15">
        <v>2601500</v>
      </c>
      <c r="H147" s="27">
        <f t="shared" si="4"/>
        <v>135265.82607565317</v>
      </c>
    </row>
    <row r="148" spans="1:8" s="34" customFormat="1" ht="31.5">
      <c r="A148" s="13">
        <v>126</v>
      </c>
      <c r="B148" s="43" t="s">
        <v>411</v>
      </c>
      <c r="C148" s="11" t="s">
        <v>413</v>
      </c>
      <c r="D148" s="11" t="s">
        <v>77</v>
      </c>
      <c r="E148" s="11" t="s">
        <v>398</v>
      </c>
      <c r="F148" s="52">
        <v>20</v>
      </c>
      <c r="G148" s="15">
        <v>26980</v>
      </c>
      <c r="H148" s="27">
        <f t="shared" si="4"/>
        <v>7014.168724814766</v>
      </c>
    </row>
    <row r="149" spans="1:8" s="34" customFormat="1" ht="31.5">
      <c r="A149" s="13">
        <v>127</v>
      </c>
      <c r="B149" s="43" t="s">
        <v>412</v>
      </c>
      <c r="C149" s="11" t="s">
        <v>413</v>
      </c>
      <c r="D149" s="11" t="s">
        <v>77</v>
      </c>
      <c r="E149" s="11" t="s">
        <v>398</v>
      </c>
      <c r="F149" s="52">
        <v>20</v>
      </c>
      <c r="G149" s="15">
        <v>43330</v>
      </c>
      <c r="H149" s="27">
        <f t="shared" si="4"/>
        <v>11264.786169244768</v>
      </c>
    </row>
    <row r="150" spans="1:8" s="34" customFormat="1" ht="15.75">
      <c r="A150" s="13">
        <v>128</v>
      </c>
      <c r="B150" s="43" t="s">
        <v>415</v>
      </c>
      <c r="C150" s="11" t="s">
        <v>417</v>
      </c>
      <c r="D150" s="11" t="s">
        <v>28</v>
      </c>
      <c r="E150" s="11" t="s">
        <v>398</v>
      </c>
      <c r="F150" s="52">
        <v>24</v>
      </c>
      <c r="G150" s="15">
        <v>7500</v>
      </c>
      <c r="H150" s="27">
        <f>F150*G150</f>
        <v>180000</v>
      </c>
    </row>
    <row r="151" spans="1:8" s="34" customFormat="1" ht="15.75">
      <c r="A151" s="13">
        <v>129</v>
      </c>
      <c r="B151" s="43" t="s">
        <v>416</v>
      </c>
      <c r="C151" s="11" t="s">
        <v>417</v>
      </c>
      <c r="D151" s="11" t="s">
        <v>28</v>
      </c>
      <c r="E151" s="11" t="s">
        <v>398</v>
      </c>
      <c r="F151" s="52">
        <v>12</v>
      </c>
      <c r="G151" s="15">
        <v>5500</v>
      </c>
      <c r="H151" s="27">
        <f>F151*G151</f>
        <v>66000</v>
      </c>
    </row>
    <row r="152" spans="1:8" s="17" customFormat="1" ht="15.75">
      <c r="A152" s="13"/>
      <c r="B152" s="25" t="s">
        <v>8</v>
      </c>
      <c r="C152" s="10"/>
      <c r="D152" s="10"/>
      <c r="E152" s="10"/>
      <c r="F152" s="8"/>
      <c r="G152" s="15"/>
      <c r="H152" s="20">
        <f>SUM(H153:H156)</f>
        <v>850994.4105030546</v>
      </c>
    </row>
    <row r="153" spans="1:8" s="34" customFormat="1" ht="15.75">
      <c r="A153" s="13">
        <v>130</v>
      </c>
      <c r="B153" s="26" t="s">
        <v>429</v>
      </c>
      <c r="C153" s="11"/>
      <c r="D153" s="11" t="s">
        <v>77</v>
      </c>
      <c r="E153" s="11" t="s">
        <v>428</v>
      </c>
      <c r="F153" s="30">
        <v>15575</v>
      </c>
      <c r="G153" s="15">
        <v>969.5024077046548</v>
      </c>
      <c r="H153" s="27">
        <f>(F153*G153)/76.93</f>
        <v>196282.3345898869</v>
      </c>
    </row>
    <row r="154" spans="1:8" s="17" customFormat="1" ht="15.75">
      <c r="A154" s="13">
        <v>131</v>
      </c>
      <c r="B154" s="26" t="s">
        <v>430</v>
      </c>
      <c r="C154" s="10"/>
      <c r="D154" s="11" t="s">
        <v>77</v>
      </c>
      <c r="E154" s="11" t="s">
        <v>428</v>
      </c>
      <c r="F154" s="30">
        <v>18000</v>
      </c>
      <c r="G154" s="15">
        <v>222</v>
      </c>
      <c r="H154" s="27">
        <f>(F154*G154)/76.93</f>
        <v>51943.32510074093</v>
      </c>
    </row>
    <row r="155" spans="1:8" s="34" customFormat="1" ht="15.75">
      <c r="A155" s="13">
        <v>132</v>
      </c>
      <c r="B155" s="26" t="s">
        <v>431</v>
      </c>
      <c r="C155" s="10"/>
      <c r="D155" s="11" t="s">
        <v>77</v>
      </c>
      <c r="E155" s="11" t="s">
        <v>29</v>
      </c>
      <c r="F155" s="30">
        <v>239</v>
      </c>
      <c r="G155" s="15">
        <v>89000</v>
      </c>
      <c r="H155" s="27">
        <f>(F155*G155)/76.93</f>
        <v>276498.1151696347</v>
      </c>
    </row>
    <row r="156" spans="1:8" s="17" customFormat="1" ht="31.5">
      <c r="A156" s="13">
        <v>134</v>
      </c>
      <c r="B156" s="26" t="s">
        <v>432</v>
      </c>
      <c r="C156" s="10"/>
      <c r="D156" s="11" t="s">
        <v>77</v>
      </c>
      <c r="E156" s="11" t="s">
        <v>29</v>
      </c>
      <c r="F156" s="30">
        <v>100</v>
      </c>
      <c r="G156" s="15">
        <v>251000</v>
      </c>
      <c r="H156" s="27">
        <f>(F156*G156)/76.93</f>
        <v>326270.6356427921</v>
      </c>
    </row>
    <row r="157" spans="1:8" ht="15.75">
      <c r="A157" s="13"/>
      <c r="B157" s="25" t="s">
        <v>433</v>
      </c>
      <c r="C157" s="10"/>
      <c r="D157" s="10"/>
      <c r="E157" s="10"/>
      <c r="F157" s="8"/>
      <c r="G157" s="15"/>
      <c r="H157" s="20">
        <f>SUM(H158:H425)</f>
        <v>2365114</v>
      </c>
    </row>
    <row r="158" spans="1:8" s="34" customFormat="1" ht="31.5">
      <c r="A158" s="13">
        <v>135</v>
      </c>
      <c r="B158" s="40" t="s">
        <v>151</v>
      </c>
      <c r="C158" s="11"/>
      <c r="D158" s="11" t="s">
        <v>28</v>
      </c>
      <c r="E158" s="11" t="s">
        <v>398</v>
      </c>
      <c r="F158" s="53">
        <v>2</v>
      </c>
      <c r="G158" s="42">
        <v>10000</v>
      </c>
      <c r="H158" s="42">
        <v>20000</v>
      </c>
    </row>
    <row r="159" spans="1:8" s="34" customFormat="1" ht="31.5">
      <c r="A159" s="13">
        <v>136</v>
      </c>
      <c r="B159" s="40" t="s">
        <v>152</v>
      </c>
      <c r="C159" s="11"/>
      <c r="D159" s="11" t="s">
        <v>28</v>
      </c>
      <c r="E159" s="11" t="s">
        <v>398</v>
      </c>
      <c r="F159" s="53">
        <v>4</v>
      </c>
      <c r="G159" s="42">
        <v>200</v>
      </c>
      <c r="H159" s="42">
        <v>800</v>
      </c>
    </row>
    <row r="160" spans="1:8" s="34" customFormat="1" ht="15.75">
      <c r="A160" s="13">
        <v>137</v>
      </c>
      <c r="B160" s="40" t="s">
        <v>153</v>
      </c>
      <c r="C160" s="11"/>
      <c r="D160" s="11" t="s">
        <v>28</v>
      </c>
      <c r="E160" s="11" t="s">
        <v>398</v>
      </c>
      <c r="F160" s="53">
        <v>4</v>
      </c>
      <c r="G160" s="42">
        <f>H160/F160</f>
        <v>2034.75</v>
      </c>
      <c r="H160" s="42">
        <v>8139</v>
      </c>
    </row>
    <row r="161" spans="1:8" s="34" customFormat="1" ht="15.75">
      <c r="A161" s="13">
        <v>138</v>
      </c>
      <c r="B161" s="40" t="s">
        <v>154</v>
      </c>
      <c r="C161" s="11"/>
      <c r="D161" s="11" t="s">
        <v>28</v>
      </c>
      <c r="E161" s="11" t="s">
        <v>398</v>
      </c>
      <c r="F161" s="53">
        <v>4</v>
      </c>
      <c r="G161" s="42">
        <f>H161/F161</f>
        <v>1610.75</v>
      </c>
      <c r="H161" s="42">
        <v>6443</v>
      </c>
    </row>
    <row r="162" spans="1:8" s="17" customFormat="1" ht="15.75">
      <c r="A162" s="13">
        <v>139</v>
      </c>
      <c r="B162" s="40" t="s">
        <v>155</v>
      </c>
      <c r="C162" s="11"/>
      <c r="D162" s="14" t="s">
        <v>28</v>
      </c>
      <c r="E162" s="11" t="s">
        <v>398</v>
      </c>
      <c r="F162" s="53">
        <v>4</v>
      </c>
      <c r="G162" s="42">
        <f>H162/F162</f>
        <v>1271.75</v>
      </c>
      <c r="H162" s="42">
        <v>5087</v>
      </c>
    </row>
    <row r="163" spans="1:8" s="17" customFormat="1" ht="15.75">
      <c r="A163" s="13">
        <v>140</v>
      </c>
      <c r="B163" s="40" t="s">
        <v>153</v>
      </c>
      <c r="C163" s="11"/>
      <c r="D163" s="14" t="s">
        <v>28</v>
      </c>
      <c r="E163" s="11" t="s">
        <v>398</v>
      </c>
      <c r="F163" s="53">
        <v>2</v>
      </c>
      <c r="G163" s="42">
        <f>H163/F163</f>
        <v>2035</v>
      </c>
      <c r="H163" s="42">
        <v>4070</v>
      </c>
    </row>
    <row r="164" spans="1:8" s="17" customFormat="1" ht="31.5">
      <c r="A164" s="13">
        <v>141</v>
      </c>
      <c r="B164" s="40" t="s">
        <v>156</v>
      </c>
      <c r="C164" s="11"/>
      <c r="D164" s="14" t="s">
        <v>28</v>
      </c>
      <c r="E164" s="11" t="s">
        <v>398</v>
      </c>
      <c r="F164" s="53">
        <v>3</v>
      </c>
      <c r="G164" s="42">
        <v>2200</v>
      </c>
      <c r="H164" s="42">
        <v>6600</v>
      </c>
    </row>
    <row r="165" spans="1:8" s="17" customFormat="1" ht="31.5">
      <c r="A165" s="13">
        <v>142</v>
      </c>
      <c r="B165" s="40" t="s">
        <v>157</v>
      </c>
      <c r="C165" s="11"/>
      <c r="D165" s="14" t="s">
        <v>28</v>
      </c>
      <c r="E165" s="11" t="s">
        <v>398</v>
      </c>
      <c r="F165" s="53">
        <v>2</v>
      </c>
      <c r="G165" s="42">
        <v>2800</v>
      </c>
      <c r="H165" s="42">
        <v>5600</v>
      </c>
    </row>
    <row r="166" spans="1:8" s="17" customFormat="1" ht="31.5">
      <c r="A166" s="13">
        <v>143</v>
      </c>
      <c r="B166" s="40" t="s">
        <v>158</v>
      </c>
      <c r="C166" s="11"/>
      <c r="D166" s="14" t="s">
        <v>28</v>
      </c>
      <c r="E166" s="11" t="s">
        <v>398</v>
      </c>
      <c r="F166" s="53">
        <v>2</v>
      </c>
      <c r="G166" s="42">
        <v>2500</v>
      </c>
      <c r="H166" s="42">
        <v>5000</v>
      </c>
    </row>
    <row r="167" spans="1:8" s="17" customFormat="1" ht="31.5">
      <c r="A167" s="13">
        <v>144</v>
      </c>
      <c r="B167" s="40" t="s">
        <v>159</v>
      </c>
      <c r="C167" s="11"/>
      <c r="D167" s="14" t="s">
        <v>28</v>
      </c>
      <c r="E167" s="11" t="s">
        <v>398</v>
      </c>
      <c r="F167" s="53">
        <v>8</v>
      </c>
      <c r="G167" s="42">
        <v>3200</v>
      </c>
      <c r="H167" s="42">
        <v>3200</v>
      </c>
    </row>
    <row r="168" spans="1:8" s="17" customFormat="1" ht="31.5">
      <c r="A168" s="13">
        <v>145</v>
      </c>
      <c r="B168" s="40" t="s">
        <v>160</v>
      </c>
      <c r="C168" s="11"/>
      <c r="D168" s="14" t="s">
        <v>28</v>
      </c>
      <c r="E168" s="11" t="s">
        <v>398</v>
      </c>
      <c r="F168" s="53">
        <v>4</v>
      </c>
      <c r="G168" s="42">
        <v>350</v>
      </c>
      <c r="H168" s="42">
        <v>1400</v>
      </c>
    </row>
    <row r="169" spans="1:8" s="17" customFormat="1" ht="31.5">
      <c r="A169" s="13">
        <v>146</v>
      </c>
      <c r="B169" s="40" t="s">
        <v>161</v>
      </c>
      <c r="C169" s="11"/>
      <c r="D169" s="14" t="s">
        <v>28</v>
      </c>
      <c r="E169" s="11" t="s">
        <v>398</v>
      </c>
      <c r="F169" s="53">
        <v>1</v>
      </c>
      <c r="G169" s="42">
        <v>25000</v>
      </c>
      <c r="H169" s="42">
        <v>25000</v>
      </c>
    </row>
    <row r="170" spans="1:8" s="17" customFormat="1" ht="31.5">
      <c r="A170" s="13">
        <v>147</v>
      </c>
      <c r="B170" s="40" t="s">
        <v>162</v>
      </c>
      <c r="C170" s="11"/>
      <c r="D170" s="14" t="s">
        <v>28</v>
      </c>
      <c r="E170" s="11" t="s">
        <v>398</v>
      </c>
      <c r="F170" s="53">
        <v>4</v>
      </c>
      <c r="G170" s="42">
        <v>2500</v>
      </c>
      <c r="H170" s="42">
        <v>10000</v>
      </c>
    </row>
    <row r="171" spans="1:8" s="17" customFormat="1" ht="31.5">
      <c r="A171" s="13">
        <v>148</v>
      </c>
      <c r="B171" s="40" t="s">
        <v>163</v>
      </c>
      <c r="C171" s="11"/>
      <c r="D171" s="14" t="s">
        <v>28</v>
      </c>
      <c r="E171" s="11" t="s">
        <v>398</v>
      </c>
      <c r="F171" s="53">
        <v>12</v>
      </c>
      <c r="G171" s="42">
        <f>H171/F171</f>
        <v>250</v>
      </c>
      <c r="H171" s="42">
        <v>3000</v>
      </c>
    </row>
    <row r="172" spans="1:8" s="17" customFormat="1" ht="31.5">
      <c r="A172" s="13">
        <v>149</v>
      </c>
      <c r="B172" s="40" t="s">
        <v>164</v>
      </c>
      <c r="C172" s="11"/>
      <c r="D172" s="14" t="s">
        <v>28</v>
      </c>
      <c r="E172" s="11" t="s">
        <v>398</v>
      </c>
      <c r="F172" s="53">
        <v>12</v>
      </c>
      <c r="G172" s="42">
        <f>H172/F172</f>
        <v>250</v>
      </c>
      <c r="H172" s="42">
        <v>3000</v>
      </c>
    </row>
    <row r="173" spans="1:8" s="17" customFormat="1" ht="15.75">
      <c r="A173" s="13">
        <v>150</v>
      </c>
      <c r="B173" s="40" t="s">
        <v>165</v>
      </c>
      <c r="C173" s="11"/>
      <c r="D173" s="14" t="s">
        <v>28</v>
      </c>
      <c r="E173" s="11" t="s">
        <v>398</v>
      </c>
      <c r="F173" s="53">
        <v>4</v>
      </c>
      <c r="G173" s="42">
        <v>350</v>
      </c>
      <c r="H173" s="42">
        <v>1400</v>
      </c>
    </row>
    <row r="174" spans="1:8" s="17" customFormat="1" ht="47.25">
      <c r="A174" s="13">
        <v>151</v>
      </c>
      <c r="B174" s="40" t="s">
        <v>166</v>
      </c>
      <c r="C174" s="11"/>
      <c r="D174" s="14" t="s">
        <v>28</v>
      </c>
      <c r="E174" s="11" t="s">
        <v>398</v>
      </c>
      <c r="F174" s="53">
        <v>2</v>
      </c>
      <c r="G174" s="42">
        <v>300</v>
      </c>
      <c r="H174" s="42">
        <v>600</v>
      </c>
    </row>
    <row r="175" spans="1:8" s="17" customFormat="1" ht="47.25">
      <c r="A175" s="13">
        <v>152</v>
      </c>
      <c r="B175" s="40" t="s">
        <v>167</v>
      </c>
      <c r="C175" s="11"/>
      <c r="D175" s="14" t="s">
        <v>28</v>
      </c>
      <c r="E175" s="11" t="s">
        <v>398</v>
      </c>
      <c r="F175" s="53">
        <v>2</v>
      </c>
      <c r="G175" s="42">
        <v>40</v>
      </c>
      <c r="H175" s="42">
        <v>80</v>
      </c>
    </row>
    <row r="176" spans="1:8" s="17" customFormat="1" ht="94.5">
      <c r="A176" s="13">
        <v>153</v>
      </c>
      <c r="B176" s="40" t="s">
        <v>168</v>
      </c>
      <c r="C176" s="11"/>
      <c r="D176" s="14" t="s">
        <v>28</v>
      </c>
      <c r="E176" s="11" t="s">
        <v>398</v>
      </c>
      <c r="F176" s="53">
        <v>10</v>
      </c>
      <c r="G176" s="42">
        <v>180000</v>
      </c>
      <c r="H176" s="42">
        <v>180000</v>
      </c>
    </row>
    <row r="177" spans="1:8" s="17" customFormat="1" ht="63">
      <c r="A177" s="13">
        <v>154</v>
      </c>
      <c r="B177" s="40" t="s">
        <v>169</v>
      </c>
      <c r="C177" s="11"/>
      <c r="D177" s="14" t="s">
        <v>28</v>
      </c>
      <c r="E177" s="11" t="s">
        <v>398</v>
      </c>
      <c r="F177" s="53">
        <v>1</v>
      </c>
      <c r="G177" s="42">
        <v>300000</v>
      </c>
      <c r="H177" s="42">
        <v>300000</v>
      </c>
    </row>
    <row r="178" spans="1:8" s="17" customFormat="1" ht="31.5">
      <c r="A178" s="13">
        <v>155</v>
      </c>
      <c r="B178" s="40" t="s">
        <v>170</v>
      </c>
      <c r="C178" s="11"/>
      <c r="D178" s="14" t="s">
        <v>28</v>
      </c>
      <c r="E178" s="11" t="s">
        <v>398</v>
      </c>
      <c r="F178" s="53">
        <v>3</v>
      </c>
      <c r="G178" s="42">
        <v>45000</v>
      </c>
      <c r="H178" s="42">
        <v>45000</v>
      </c>
    </row>
    <row r="179" spans="1:8" s="17" customFormat="1" ht="47.25">
      <c r="A179" s="13">
        <v>156</v>
      </c>
      <c r="B179" s="40" t="s">
        <v>171</v>
      </c>
      <c r="C179" s="11"/>
      <c r="D179" s="14" t="s">
        <v>28</v>
      </c>
      <c r="E179" s="11" t="s">
        <v>398</v>
      </c>
      <c r="F179" s="53">
        <v>1</v>
      </c>
      <c r="G179" s="42">
        <v>40000</v>
      </c>
      <c r="H179" s="42">
        <v>40000</v>
      </c>
    </row>
    <row r="180" spans="1:8" s="17" customFormat="1" ht="78.75">
      <c r="A180" s="13">
        <v>157</v>
      </c>
      <c r="B180" s="40" t="s">
        <v>172</v>
      </c>
      <c r="C180" s="11"/>
      <c r="D180" s="14" t="s">
        <v>28</v>
      </c>
      <c r="E180" s="11" t="s">
        <v>398</v>
      </c>
      <c r="F180" s="53">
        <v>1</v>
      </c>
      <c r="G180" s="42">
        <v>40000</v>
      </c>
      <c r="H180" s="42">
        <v>40000</v>
      </c>
    </row>
    <row r="181" spans="1:8" s="17" customFormat="1" ht="31.5">
      <c r="A181" s="13">
        <v>158</v>
      </c>
      <c r="B181" s="40" t="s">
        <v>173</v>
      </c>
      <c r="C181" s="11"/>
      <c r="D181" s="14" t="s">
        <v>28</v>
      </c>
      <c r="E181" s="11" t="s">
        <v>398</v>
      </c>
      <c r="F181" s="53">
        <v>1</v>
      </c>
      <c r="G181" s="42">
        <v>35000</v>
      </c>
      <c r="H181" s="42">
        <v>35000</v>
      </c>
    </row>
    <row r="182" spans="1:8" s="17" customFormat="1" ht="15.75">
      <c r="A182" s="13">
        <v>159</v>
      </c>
      <c r="B182" s="40" t="s">
        <v>174</v>
      </c>
      <c r="C182" s="11"/>
      <c r="D182" s="14" t="s">
        <v>28</v>
      </c>
      <c r="E182" s="11" t="s">
        <v>398</v>
      </c>
      <c r="F182" s="53">
        <v>2</v>
      </c>
      <c r="G182" s="42">
        <v>60000</v>
      </c>
      <c r="H182" s="42">
        <v>60000</v>
      </c>
    </row>
    <row r="183" spans="1:8" s="17" customFormat="1" ht="63">
      <c r="A183" s="13">
        <v>160</v>
      </c>
      <c r="B183" s="40" t="s">
        <v>175</v>
      </c>
      <c r="C183" s="11"/>
      <c r="D183" s="14" t="s">
        <v>28</v>
      </c>
      <c r="E183" s="11" t="s">
        <v>398</v>
      </c>
      <c r="F183" s="53">
        <v>1</v>
      </c>
      <c r="G183" s="42">
        <v>25000</v>
      </c>
      <c r="H183" s="42">
        <v>25000</v>
      </c>
    </row>
    <row r="184" spans="1:8" s="17" customFormat="1" ht="47.25">
      <c r="A184" s="13">
        <v>161</v>
      </c>
      <c r="B184" s="40" t="s">
        <v>176</v>
      </c>
      <c r="C184" s="11"/>
      <c r="D184" s="14" t="s">
        <v>28</v>
      </c>
      <c r="E184" s="11" t="s">
        <v>398</v>
      </c>
      <c r="F184" s="53">
        <v>1</v>
      </c>
      <c r="G184" s="42">
        <v>25000</v>
      </c>
      <c r="H184" s="42">
        <v>25000</v>
      </c>
    </row>
    <row r="185" spans="1:8" s="17" customFormat="1" ht="47.25">
      <c r="A185" s="13">
        <v>162</v>
      </c>
      <c r="B185" s="40" t="s">
        <v>177</v>
      </c>
      <c r="C185" s="11"/>
      <c r="D185" s="14" t="s">
        <v>28</v>
      </c>
      <c r="E185" s="11" t="s">
        <v>398</v>
      </c>
      <c r="F185" s="53">
        <v>1</v>
      </c>
      <c r="G185" s="42">
        <v>25000</v>
      </c>
      <c r="H185" s="42">
        <v>25000</v>
      </c>
    </row>
    <row r="186" spans="1:8" s="17" customFormat="1" ht="31.5">
      <c r="A186" s="13">
        <v>163</v>
      </c>
      <c r="B186" s="40" t="s">
        <v>178</v>
      </c>
      <c r="C186" s="11"/>
      <c r="D186" s="14" t="s">
        <v>28</v>
      </c>
      <c r="E186" s="11" t="s">
        <v>398</v>
      </c>
      <c r="F186" s="53">
        <v>4</v>
      </c>
      <c r="G186" s="42">
        <v>24000</v>
      </c>
      <c r="H186" s="42">
        <v>24000</v>
      </c>
    </row>
    <row r="187" spans="1:8" s="17" customFormat="1" ht="31.5">
      <c r="A187" s="13">
        <v>164</v>
      </c>
      <c r="B187" s="40" t="s">
        <v>179</v>
      </c>
      <c r="C187" s="11"/>
      <c r="D187" s="14" t="s">
        <v>28</v>
      </c>
      <c r="E187" s="11" t="s">
        <v>398</v>
      </c>
      <c r="F187" s="53">
        <v>6</v>
      </c>
      <c r="G187" s="42">
        <v>18000</v>
      </c>
      <c r="H187" s="42">
        <v>18000</v>
      </c>
    </row>
    <row r="188" spans="1:8" s="17" customFormat="1" ht="47.25">
      <c r="A188" s="13">
        <v>165</v>
      </c>
      <c r="B188" s="40" t="s">
        <v>180</v>
      </c>
      <c r="C188" s="11"/>
      <c r="D188" s="14" t="s">
        <v>28</v>
      </c>
      <c r="E188" s="11" t="s">
        <v>398</v>
      </c>
      <c r="F188" s="53">
        <v>4</v>
      </c>
      <c r="G188" s="42">
        <v>15200</v>
      </c>
      <c r="H188" s="42">
        <v>15200</v>
      </c>
    </row>
    <row r="189" spans="1:8" s="17" customFormat="1" ht="47.25">
      <c r="A189" s="13">
        <v>166</v>
      </c>
      <c r="B189" s="40" t="s">
        <v>181</v>
      </c>
      <c r="C189" s="11"/>
      <c r="D189" s="14" t="s">
        <v>28</v>
      </c>
      <c r="E189" s="11" t="s">
        <v>398</v>
      </c>
      <c r="F189" s="53">
        <v>2</v>
      </c>
      <c r="G189" s="42">
        <v>13000</v>
      </c>
      <c r="H189" s="42">
        <v>13000</v>
      </c>
    </row>
    <row r="190" spans="1:8" s="17" customFormat="1" ht="47.25">
      <c r="A190" s="13">
        <v>167</v>
      </c>
      <c r="B190" s="40" t="s">
        <v>182</v>
      </c>
      <c r="C190" s="11"/>
      <c r="D190" s="14" t="s">
        <v>28</v>
      </c>
      <c r="E190" s="11" t="s">
        <v>398</v>
      </c>
      <c r="F190" s="53">
        <v>2</v>
      </c>
      <c r="G190" s="42">
        <v>12000</v>
      </c>
      <c r="H190" s="42">
        <v>12000</v>
      </c>
    </row>
    <row r="191" spans="1:8" s="17" customFormat="1" ht="31.5">
      <c r="A191" s="13">
        <v>168</v>
      </c>
      <c r="B191" s="40" t="s">
        <v>183</v>
      </c>
      <c r="C191" s="11"/>
      <c r="D191" s="14" t="s">
        <v>28</v>
      </c>
      <c r="E191" s="11" t="s">
        <v>398</v>
      </c>
      <c r="F191" s="53">
        <v>1</v>
      </c>
      <c r="G191" s="42">
        <v>3500</v>
      </c>
      <c r="H191" s="42">
        <v>3500</v>
      </c>
    </row>
    <row r="192" spans="1:8" s="17" customFormat="1" ht="31.5">
      <c r="A192" s="13">
        <v>169</v>
      </c>
      <c r="B192" s="40" t="s">
        <v>184</v>
      </c>
      <c r="C192" s="11"/>
      <c r="D192" s="14" t="s">
        <v>28</v>
      </c>
      <c r="E192" s="11" t="s">
        <v>398</v>
      </c>
      <c r="F192" s="53">
        <v>1</v>
      </c>
      <c r="G192" s="42">
        <v>3500</v>
      </c>
      <c r="H192" s="42">
        <v>3500</v>
      </c>
    </row>
    <row r="193" spans="1:8" s="17" customFormat="1" ht="31.5">
      <c r="A193" s="13">
        <v>170</v>
      </c>
      <c r="B193" s="40" t="s">
        <v>185</v>
      </c>
      <c r="C193" s="11"/>
      <c r="D193" s="14" t="s">
        <v>28</v>
      </c>
      <c r="E193" s="11" t="s">
        <v>398</v>
      </c>
      <c r="F193" s="53">
        <v>1</v>
      </c>
      <c r="G193" s="42">
        <v>3200</v>
      </c>
      <c r="H193" s="42">
        <v>3200</v>
      </c>
    </row>
    <row r="194" spans="1:8" s="17" customFormat="1" ht="31.5">
      <c r="A194" s="13">
        <v>171</v>
      </c>
      <c r="B194" s="40" t="s">
        <v>186</v>
      </c>
      <c r="C194" s="11"/>
      <c r="D194" s="14" t="s">
        <v>28</v>
      </c>
      <c r="E194" s="11" t="s">
        <v>398</v>
      </c>
      <c r="F194" s="53">
        <v>4</v>
      </c>
      <c r="G194" s="42">
        <v>2800</v>
      </c>
      <c r="H194" s="42">
        <v>2800</v>
      </c>
    </row>
    <row r="195" spans="1:8" s="17" customFormat="1" ht="31.5">
      <c r="A195" s="13">
        <v>172</v>
      </c>
      <c r="B195" s="40" t="s">
        <v>187</v>
      </c>
      <c r="C195" s="11"/>
      <c r="D195" s="14" t="s">
        <v>28</v>
      </c>
      <c r="E195" s="11" t="s">
        <v>398</v>
      </c>
      <c r="F195" s="53">
        <v>4</v>
      </c>
      <c r="G195" s="42">
        <v>2800</v>
      </c>
      <c r="H195" s="42">
        <v>2800</v>
      </c>
    </row>
    <row r="196" spans="1:8" s="17" customFormat="1" ht="31.5">
      <c r="A196" s="13">
        <v>173</v>
      </c>
      <c r="B196" s="40" t="s">
        <v>188</v>
      </c>
      <c r="C196" s="11"/>
      <c r="D196" s="14" t="s">
        <v>28</v>
      </c>
      <c r="E196" s="11" t="s">
        <v>398</v>
      </c>
      <c r="F196" s="53">
        <v>4</v>
      </c>
      <c r="G196" s="42">
        <v>2800</v>
      </c>
      <c r="H196" s="42">
        <v>2800</v>
      </c>
    </row>
    <row r="197" spans="1:8" s="17" customFormat="1" ht="31.5">
      <c r="A197" s="13">
        <v>174</v>
      </c>
      <c r="B197" s="40" t="s">
        <v>189</v>
      </c>
      <c r="C197" s="11"/>
      <c r="D197" s="14" t="s">
        <v>28</v>
      </c>
      <c r="E197" s="11" t="s">
        <v>398</v>
      </c>
      <c r="F197" s="53">
        <v>4</v>
      </c>
      <c r="G197" s="42">
        <v>2800</v>
      </c>
      <c r="H197" s="42">
        <v>2800</v>
      </c>
    </row>
    <row r="198" spans="1:8" s="17" customFormat="1" ht="31.5">
      <c r="A198" s="13">
        <v>175</v>
      </c>
      <c r="B198" s="40" t="s">
        <v>190</v>
      </c>
      <c r="C198" s="11"/>
      <c r="D198" s="14" t="s">
        <v>28</v>
      </c>
      <c r="E198" s="11" t="s">
        <v>398</v>
      </c>
      <c r="F198" s="53">
        <v>4</v>
      </c>
      <c r="G198" s="42">
        <v>2800</v>
      </c>
      <c r="H198" s="42">
        <v>2800</v>
      </c>
    </row>
    <row r="199" spans="1:8" s="17" customFormat="1" ht="31.5">
      <c r="A199" s="13">
        <v>176</v>
      </c>
      <c r="B199" s="40" t="s">
        <v>191</v>
      </c>
      <c r="C199" s="11"/>
      <c r="D199" s="14" t="s">
        <v>28</v>
      </c>
      <c r="E199" s="11" t="s">
        <v>398</v>
      </c>
      <c r="F199" s="53">
        <v>1</v>
      </c>
      <c r="G199" s="42">
        <v>2500</v>
      </c>
      <c r="H199" s="42">
        <v>2500</v>
      </c>
    </row>
    <row r="200" spans="1:8" s="17" customFormat="1" ht="31.5">
      <c r="A200" s="13">
        <v>177</v>
      </c>
      <c r="B200" s="40" t="s">
        <v>192</v>
      </c>
      <c r="C200" s="11"/>
      <c r="D200" s="14" t="s">
        <v>28</v>
      </c>
      <c r="E200" s="11" t="s">
        <v>398</v>
      </c>
      <c r="F200" s="53">
        <v>1</v>
      </c>
      <c r="G200" s="42">
        <v>2200</v>
      </c>
      <c r="H200" s="42">
        <v>2200</v>
      </c>
    </row>
    <row r="201" spans="1:8" s="17" customFormat="1" ht="31.5">
      <c r="A201" s="13">
        <v>178</v>
      </c>
      <c r="B201" s="40" t="s">
        <v>193</v>
      </c>
      <c r="C201" s="11"/>
      <c r="D201" s="14" t="s">
        <v>28</v>
      </c>
      <c r="E201" s="11" t="s">
        <v>398</v>
      </c>
      <c r="F201" s="53">
        <v>1</v>
      </c>
      <c r="G201" s="42">
        <v>1900</v>
      </c>
      <c r="H201" s="42">
        <v>1900</v>
      </c>
    </row>
    <row r="202" spans="1:8" s="17" customFormat="1" ht="31.5">
      <c r="A202" s="13">
        <v>179</v>
      </c>
      <c r="B202" s="40" t="s">
        <v>194</v>
      </c>
      <c r="C202" s="11"/>
      <c r="D202" s="14" t="s">
        <v>28</v>
      </c>
      <c r="E202" s="11" t="s">
        <v>398</v>
      </c>
      <c r="F202" s="53">
        <v>2</v>
      </c>
      <c r="G202" s="42">
        <v>1800</v>
      </c>
      <c r="H202" s="42">
        <v>1800</v>
      </c>
    </row>
    <row r="203" spans="1:8" s="17" customFormat="1" ht="31.5">
      <c r="A203" s="13">
        <v>180</v>
      </c>
      <c r="B203" s="40" t="s">
        <v>195</v>
      </c>
      <c r="C203" s="11"/>
      <c r="D203" s="14" t="s">
        <v>28</v>
      </c>
      <c r="E203" s="11" t="s">
        <v>398</v>
      </c>
      <c r="F203" s="53">
        <v>1</v>
      </c>
      <c r="G203" s="42">
        <v>1600</v>
      </c>
      <c r="H203" s="42">
        <v>1600</v>
      </c>
    </row>
    <row r="204" spans="1:8" s="17" customFormat="1" ht="31.5">
      <c r="A204" s="13">
        <v>181</v>
      </c>
      <c r="B204" s="40" t="s">
        <v>196</v>
      </c>
      <c r="C204" s="11"/>
      <c r="D204" s="14" t="s">
        <v>28</v>
      </c>
      <c r="E204" s="11" t="s">
        <v>398</v>
      </c>
      <c r="F204" s="53">
        <v>1</v>
      </c>
      <c r="G204" s="42">
        <v>1500</v>
      </c>
      <c r="H204" s="42">
        <v>1500</v>
      </c>
    </row>
    <row r="205" spans="1:8" s="17" customFormat="1" ht="31.5">
      <c r="A205" s="13">
        <v>182</v>
      </c>
      <c r="B205" s="40" t="s">
        <v>197</v>
      </c>
      <c r="C205" s="11"/>
      <c r="D205" s="14" t="s">
        <v>28</v>
      </c>
      <c r="E205" s="11" t="s">
        <v>398</v>
      </c>
      <c r="F205" s="53">
        <v>1</v>
      </c>
      <c r="G205" s="42">
        <v>1500</v>
      </c>
      <c r="H205" s="42">
        <v>1500</v>
      </c>
    </row>
    <row r="206" spans="1:8" s="17" customFormat="1" ht="47.25">
      <c r="A206" s="13">
        <v>183</v>
      </c>
      <c r="B206" s="40" t="s">
        <v>198</v>
      </c>
      <c r="C206" s="11"/>
      <c r="D206" s="14" t="s">
        <v>28</v>
      </c>
      <c r="E206" s="11" t="s">
        <v>398</v>
      </c>
      <c r="F206" s="53">
        <v>1</v>
      </c>
      <c r="G206" s="42">
        <v>1500</v>
      </c>
      <c r="H206" s="42">
        <v>1500</v>
      </c>
    </row>
    <row r="207" spans="1:8" s="17" customFormat="1" ht="47.25">
      <c r="A207" s="13">
        <v>184</v>
      </c>
      <c r="B207" s="40" t="s">
        <v>199</v>
      </c>
      <c r="C207" s="11"/>
      <c r="D207" s="14" t="s">
        <v>28</v>
      </c>
      <c r="E207" s="11" t="s">
        <v>398</v>
      </c>
      <c r="F207" s="53">
        <v>1</v>
      </c>
      <c r="G207" s="42">
        <v>1500</v>
      </c>
      <c r="H207" s="42">
        <v>1500</v>
      </c>
    </row>
    <row r="208" spans="1:8" s="17" customFormat="1" ht="47.25">
      <c r="A208" s="13">
        <v>185</v>
      </c>
      <c r="B208" s="40" t="s">
        <v>200</v>
      </c>
      <c r="C208" s="11"/>
      <c r="D208" s="14" t="s">
        <v>28</v>
      </c>
      <c r="E208" s="11" t="s">
        <v>398</v>
      </c>
      <c r="F208" s="53">
        <v>1</v>
      </c>
      <c r="G208" s="42">
        <v>1500</v>
      </c>
      <c r="H208" s="42">
        <v>1500</v>
      </c>
    </row>
    <row r="209" spans="1:8" s="17" customFormat="1" ht="31.5">
      <c r="A209" s="13">
        <v>186</v>
      </c>
      <c r="B209" s="40" t="s">
        <v>201</v>
      </c>
      <c r="C209" s="11"/>
      <c r="D209" s="14" t="s">
        <v>28</v>
      </c>
      <c r="E209" s="11" t="s">
        <v>398</v>
      </c>
      <c r="F209" s="53">
        <v>1</v>
      </c>
      <c r="G209" s="42">
        <v>1500</v>
      </c>
      <c r="H209" s="42">
        <v>1500</v>
      </c>
    </row>
    <row r="210" spans="1:8" s="17" customFormat="1" ht="31.5">
      <c r="A210" s="13">
        <v>187</v>
      </c>
      <c r="B210" s="40" t="s">
        <v>202</v>
      </c>
      <c r="C210" s="11"/>
      <c r="D210" s="14" t="s">
        <v>28</v>
      </c>
      <c r="E210" s="11" t="s">
        <v>398</v>
      </c>
      <c r="F210" s="53">
        <v>1</v>
      </c>
      <c r="G210" s="42">
        <v>1000</v>
      </c>
      <c r="H210" s="42">
        <v>1000</v>
      </c>
    </row>
    <row r="211" spans="1:8" s="17" customFormat="1" ht="63">
      <c r="A211" s="13">
        <v>188</v>
      </c>
      <c r="B211" s="40" t="s">
        <v>203</v>
      </c>
      <c r="C211" s="11"/>
      <c r="D211" s="14" t="s">
        <v>28</v>
      </c>
      <c r="E211" s="11" t="s">
        <v>398</v>
      </c>
      <c r="F211" s="53">
        <v>1</v>
      </c>
      <c r="G211" s="42">
        <v>1000</v>
      </c>
      <c r="H211" s="42">
        <v>1000</v>
      </c>
    </row>
    <row r="212" spans="1:8" s="17" customFormat="1" ht="31.5">
      <c r="A212" s="13">
        <v>189</v>
      </c>
      <c r="B212" s="40" t="s">
        <v>204</v>
      </c>
      <c r="C212" s="11"/>
      <c r="D212" s="14" t="s">
        <v>28</v>
      </c>
      <c r="E212" s="11" t="s">
        <v>398</v>
      </c>
      <c r="F212" s="53">
        <v>1</v>
      </c>
      <c r="G212" s="42">
        <v>800</v>
      </c>
      <c r="H212" s="42">
        <v>800</v>
      </c>
    </row>
    <row r="213" spans="1:8" s="17" customFormat="1" ht="15.75">
      <c r="A213" s="13">
        <v>190</v>
      </c>
      <c r="B213" s="40" t="s">
        <v>205</v>
      </c>
      <c r="C213" s="11"/>
      <c r="D213" s="14" t="s">
        <v>28</v>
      </c>
      <c r="E213" s="11" t="s">
        <v>398</v>
      </c>
      <c r="F213" s="53">
        <v>2</v>
      </c>
      <c r="G213" s="42">
        <v>500</v>
      </c>
      <c r="H213" s="42">
        <v>500</v>
      </c>
    </row>
    <row r="214" spans="1:8" s="17" customFormat="1" ht="31.5">
      <c r="A214" s="13">
        <v>191</v>
      </c>
      <c r="B214" s="40" t="s">
        <v>206</v>
      </c>
      <c r="C214" s="11"/>
      <c r="D214" s="14" t="s">
        <v>28</v>
      </c>
      <c r="E214" s="11" t="s">
        <v>398</v>
      </c>
      <c r="F214" s="53">
        <v>1</v>
      </c>
      <c r="G214" s="42">
        <v>350</v>
      </c>
      <c r="H214" s="42">
        <v>350</v>
      </c>
    </row>
    <row r="215" spans="1:8" s="17" customFormat="1" ht="31.5">
      <c r="A215" s="13">
        <v>192</v>
      </c>
      <c r="B215" s="40" t="s">
        <v>207</v>
      </c>
      <c r="C215" s="11"/>
      <c r="D215" s="14" t="s">
        <v>28</v>
      </c>
      <c r="E215" s="11" t="s">
        <v>398</v>
      </c>
      <c r="F215" s="53">
        <v>1</v>
      </c>
      <c r="G215" s="42">
        <v>200</v>
      </c>
      <c r="H215" s="42">
        <v>200</v>
      </c>
    </row>
    <row r="216" spans="1:8" s="17" customFormat="1" ht="31.5">
      <c r="A216" s="13">
        <v>193</v>
      </c>
      <c r="B216" s="40" t="s">
        <v>208</v>
      </c>
      <c r="C216" s="11"/>
      <c r="D216" s="14" t="s">
        <v>28</v>
      </c>
      <c r="E216" s="11" t="s">
        <v>398</v>
      </c>
      <c r="F216" s="53">
        <v>1</v>
      </c>
      <c r="G216" s="42">
        <v>200</v>
      </c>
      <c r="H216" s="42">
        <v>200</v>
      </c>
    </row>
    <row r="217" spans="1:8" s="17" customFormat="1" ht="31.5">
      <c r="A217" s="13">
        <v>194</v>
      </c>
      <c r="B217" s="40" t="s">
        <v>209</v>
      </c>
      <c r="C217" s="11"/>
      <c r="D217" s="14" t="s">
        <v>28</v>
      </c>
      <c r="E217" s="11" t="s">
        <v>398</v>
      </c>
      <c r="F217" s="53">
        <v>2</v>
      </c>
      <c r="G217" s="42">
        <v>8000</v>
      </c>
      <c r="H217" s="42">
        <v>8000</v>
      </c>
    </row>
    <row r="218" spans="1:8" s="17" customFormat="1" ht="31.5">
      <c r="A218" s="13">
        <v>195</v>
      </c>
      <c r="B218" s="40" t="s">
        <v>210</v>
      </c>
      <c r="C218" s="11"/>
      <c r="D218" s="14" t="s">
        <v>28</v>
      </c>
      <c r="E218" s="11" t="s">
        <v>398</v>
      </c>
      <c r="F218" s="53">
        <v>1</v>
      </c>
      <c r="G218" s="42">
        <v>7000</v>
      </c>
      <c r="H218" s="42">
        <v>7000</v>
      </c>
    </row>
    <row r="219" spans="1:8" s="17" customFormat="1" ht="31.5">
      <c r="A219" s="13">
        <v>196</v>
      </c>
      <c r="B219" s="40" t="s">
        <v>211</v>
      </c>
      <c r="C219" s="11"/>
      <c r="D219" s="14" t="s">
        <v>28</v>
      </c>
      <c r="E219" s="11" t="s">
        <v>398</v>
      </c>
      <c r="F219" s="53">
        <v>2</v>
      </c>
      <c r="G219" s="42">
        <v>407</v>
      </c>
      <c r="H219" s="42">
        <v>407</v>
      </c>
    </row>
    <row r="220" spans="1:8" s="17" customFormat="1" ht="31.5">
      <c r="A220" s="13">
        <v>197</v>
      </c>
      <c r="B220" s="40" t="s">
        <v>212</v>
      </c>
      <c r="C220" s="11"/>
      <c r="D220" s="14" t="s">
        <v>28</v>
      </c>
      <c r="E220" s="11" t="s">
        <v>398</v>
      </c>
      <c r="F220" s="53">
        <v>10</v>
      </c>
      <c r="G220" s="42">
        <v>6783</v>
      </c>
      <c r="H220" s="42">
        <v>6783</v>
      </c>
    </row>
    <row r="221" spans="1:8" s="17" customFormat="1" ht="31.5">
      <c r="A221" s="13">
        <v>198</v>
      </c>
      <c r="B221" s="40" t="s">
        <v>213</v>
      </c>
      <c r="C221" s="11"/>
      <c r="D221" s="14" t="s">
        <v>28</v>
      </c>
      <c r="E221" s="11" t="s">
        <v>398</v>
      </c>
      <c r="F221" s="53">
        <v>10</v>
      </c>
      <c r="G221" s="42">
        <v>6783</v>
      </c>
      <c r="H221" s="42">
        <v>6783</v>
      </c>
    </row>
    <row r="222" spans="1:8" s="17" customFormat="1" ht="63">
      <c r="A222" s="13">
        <v>199</v>
      </c>
      <c r="B222" s="40" t="s">
        <v>214</v>
      </c>
      <c r="C222" s="11"/>
      <c r="D222" s="14" t="s">
        <v>28</v>
      </c>
      <c r="E222" s="11" t="s">
        <v>398</v>
      </c>
      <c r="F222" s="53">
        <v>1</v>
      </c>
      <c r="G222" s="42">
        <v>75000</v>
      </c>
      <c r="H222" s="42">
        <v>75000</v>
      </c>
    </row>
    <row r="223" spans="1:8" s="17" customFormat="1" ht="63">
      <c r="A223" s="13">
        <v>200</v>
      </c>
      <c r="B223" s="40" t="s">
        <v>215</v>
      </c>
      <c r="C223" s="11"/>
      <c r="D223" s="14" t="s">
        <v>28</v>
      </c>
      <c r="E223" s="11" t="s">
        <v>398</v>
      </c>
      <c r="F223" s="53">
        <v>10</v>
      </c>
      <c r="G223" s="42">
        <v>30000</v>
      </c>
      <c r="H223" s="42">
        <v>30000</v>
      </c>
    </row>
    <row r="224" spans="1:8" s="17" customFormat="1" ht="47.25">
      <c r="A224" s="13">
        <v>201</v>
      </c>
      <c r="B224" s="40" t="s">
        <v>216</v>
      </c>
      <c r="C224" s="11"/>
      <c r="D224" s="14" t="s">
        <v>28</v>
      </c>
      <c r="E224" s="11" t="s">
        <v>398</v>
      </c>
      <c r="F224" s="53">
        <v>1</v>
      </c>
      <c r="G224" s="42">
        <v>30000</v>
      </c>
      <c r="H224" s="42">
        <v>30000</v>
      </c>
    </row>
    <row r="225" spans="1:8" s="17" customFormat="1" ht="78.75">
      <c r="A225" s="13">
        <v>202</v>
      </c>
      <c r="B225" s="40" t="s">
        <v>217</v>
      </c>
      <c r="C225" s="11"/>
      <c r="D225" s="14" t="s">
        <v>28</v>
      </c>
      <c r="E225" s="11" t="s">
        <v>398</v>
      </c>
      <c r="F225" s="53">
        <v>10</v>
      </c>
      <c r="G225" s="42">
        <v>30000</v>
      </c>
      <c r="H225" s="42">
        <v>30000</v>
      </c>
    </row>
    <row r="226" spans="1:8" s="17" customFormat="1" ht="31.5">
      <c r="A226" s="13">
        <v>203</v>
      </c>
      <c r="B226" s="40" t="s">
        <v>218</v>
      </c>
      <c r="C226" s="11"/>
      <c r="D226" s="14" t="s">
        <v>28</v>
      </c>
      <c r="E226" s="11" t="s">
        <v>398</v>
      </c>
      <c r="F226" s="53">
        <v>6</v>
      </c>
      <c r="G226" s="42">
        <v>27000</v>
      </c>
      <c r="H226" s="42">
        <v>27000</v>
      </c>
    </row>
    <row r="227" spans="1:8" s="17" customFormat="1" ht="31.5">
      <c r="A227" s="13">
        <v>204</v>
      </c>
      <c r="B227" s="40" t="s">
        <v>219</v>
      </c>
      <c r="C227" s="11"/>
      <c r="D227" s="14" t="s">
        <v>28</v>
      </c>
      <c r="E227" s="11" t="s">
        <v>398</v>
      </c>
      <c r="F227" s="53">
        <v>6</v>
      </c>
      <c r="G227" s="42">
        <v>27000</v>
      </c>
      <c r="H227" s="42">
        <v>27000</v>
      </c>
    </row>
    <row r="228" spans="1:8" s="17" customFormat="1" ht="47.25">
      <c r="A228" s="13">
        <v>205</v>
      </c>
      <c r="B228" s="40" t="s">
        <v>220</v>
      </c>
      <c r="C228" s="11"/>
      <c r="D228" s="14" t="s">
        <v>28</v>
      </c>
      <c r="E228" s="11" t="s">
        <v>398</v>
      </c>
      <c r="F228" s="53">
        <v>5</v>
      </c>
      <c r="G228" s="42">
        <v>12500</v>
      </c>
      <c r="H228" s="42">
        <v>12500</v>
      </c>
    </row>
    <row r="229" spans="1:8" s="17" customFormat="1" ht="47.25">
      <c r="A229" s="13">
        <v>206</v>
      </c>
      <c r="B229" s="40" t="s">
        <v>221</v>
      </c>
      <c r="C229" s="11"/>
      <c r="D229" s="14" t="s">
        <v>28</v>
      </c>
      <c r="E229" s="11" t="s">
        <v>398</v>
      </c>
      <c r="F229" s="53">
        <v>5</v>
      </c>
      <c r="G229" s="42">
        <v>12500</v>
      </c>
      <c r="H229" s="42">
        <v>12500</v>
      </c>
    </row>
    <row r="230" spans="1:8" s="17" customFormat="1" ht="15.75">
      <c r="A230" s="13">
        <v>207</v>
      </c>
      <c r="B230" s="40" t="s">
        <v>222</v>
      </c>
      <c r="C230" s="11"/>
      <c r="D230" s="14" t="s">
        <v>28</v>
      </c>
      <c r="E230" s="11" t="s">
        <v>398</v>
      </c>
      <c r="F230" s="53">
        <v>2</v>
      </c>
      <c r="G230" s="42">
        <v>10200</v>
      </c>
      <c r="H230" s="42">
        <v>10200</v>
      </c>
    </row>
    <row r="231" spans="1:8" s="17" customFormat="1" ht="31.5">
      <c r="A231" s="13">
        <v>208</v>
      </c>
      <c r="B231" s="40" t="s">
        <v>223</v>
      </c>
      <c r="C231" s="11"/>
      <c r="D231" s="14" t="s">
        <v>28</v>
      </c>
      <c r="E231" s="11" t="s">
        <v>398</v>
      </c>
      <c r="F231" s="53">
        <v>4</v>
      </c>
      <c r="G231" s="42">
        <v>10000</v>
      </c>
      <c r="H231" s="42">
        <v>10000</v>
      </c>
    </row>
    <row r="232" spans="1:8" s="17" customFormat="1" ht="78.75">
      <c r="A232" s="13">
        <v>209</v>
      </c>
      <c r="B232" s="40" t="s">
        <v>224</v>
      </c>
      <c r="C232" s="11"/>
      <c r="D232" s="14" t="s">
        <v>28</v>
      </c>
      <c r="E232" s="11" t="s">
        <v>398</v>
      </c>
      <c r="F232" s="53">
        <v>2</v>
      </c>
      <c r="G232" s="42">
        <v>8000</v>
      </c>
      <c r="H232" s="42">
        <v>8000</v>
      </c>
    </row>
    <row r="233" spans="1:8" s="17" customFormat="1" ht="31.5">
      <c r="A233" s="13">
        <v>210</v>
      </c>
      <c r="B233" s="40" t="s">
        <v>225</v>
      </c>
      <c r="C233" s="11"/>
      <c r="D233" s="14" t="s">
        <v>28</v>
      </c>
      <c r="E233" s="11" t="s">
        <v>398</v>
      </c>
      <c r="F233" s="53">
        <v>4</v>
      </c>
      <c r="G233" s="42">
        <v>6400</v>
      </c>
      <c r="H233" s="42">
        <v>6400</v>
      </c>
    </row>
    <row r="234" spans="1:8" s="17" customFormat="1" ht="47.25">
      <c r="A234" s="13">
        <v>211</v>
      </c>
      <c r="B234" s="40" t="s">
        <v>226</v>
      </c>
      <c r="C234" s="11"/>
      <c r="D234" s="14" t="s">
        <v>28</v>
      </c>
      <c r="E234" s="11" t="s">
        <v>398</v>
      </c>
      <c r="F234" s="53">
        <v>2</v>
      </c>
      <c r="G234" s="42">
        <v>4000</v>
      </c>
      <c r="H234" s="42">
        <v>4000</v>
      </c>
    </row>
    <row r="235" spans="1:8" s="17" customFormat="1" ht="78.75">
      <c r="A235" s="13">
        <v>212</v>
      </c>
      <c r="B235" s="40" t="s">
        <v>227</v>
      </c>
      <c r="C235" s="11"/>
      <c r="D235" s="14" t="s">
        <v>28</v>
      </c>
      <c r="E235" s="11" t="s">
        <v>398</v>
      </c>
      <c r="F235" s="53">
        <v>1</v>
      </c>
      <c r="G235" s="42">
        <v>4000</v>
      </c>
      <c r="H235" s="42">
        <v>4000</v>
      </c>
    </row>
    <row r="236" spans="1:8" s="17" customFormat="1" ht="78.75">
      <c r="A236" s="13">
        <v>213</v>
      </c>
      <c r="B236" s="40" t="s">
        <v>228</v>
      </c>
      <c r="C236" s="11"/>
      <c r="D236" s="14" t="s">
        <v>28</v>
      </c>
      <c r="E236" s="11" t="s">
        <v>398</v>
      </c>
      <c r="F236" s="53">
        <v>1</v>
      </c>
      <c r="G236" s="42">
        <v>4000</v>
      </c>
      <c r="H236" s="42">
        <v>4000</v>
      </c>
    </row>
    <row r="237" spans="1:8" s="17" customFormat="1" ht="78.75">
      <c r="A237" s="13">
        <v>214</v>
      </c>
      <c r="B237" s="40" t="s">
        <v>229</v>
      </c>
      <c r="C237" s="11"/>
      <c r="D237" s="14" t="s">
        <v>28</v>
      </c>
      <c r="E237" s="11" t="s">
        <v>398</v>
      </c>
      <c r="F237" s="53">
        <v>1</v>
      </c>
      <c r="G237" s="42">
        <v>4000</v>
      </c>
      <c r="H237" s="42">
        <v>4000</v>
      </c>
    </row>
    <row r="238" spans="1:8" s="17" customFormat="1" ht="63">
      <c r="A238" s="13">
        <v>215</v>
      </c>
      <c r="B238" s="40" t="s">
        <v>230</v>
      </c>
      <c r="C238" s="11"/>
      <c r="D238" s="14" t="s">
        <v>28</v>
      </c>
      <c r="E238" s="11" t="s">
        <v>398</v>
      </c>
      <c r="F238" s="53">
        <v>3</v>
      </c>
      <c r="G238" s="42">
        <v>2700</v>
      </c>
      <c r="H238" s="42">
        <v>2700</v>
      </c>
    </row>
    <row r="239" spans="1:8" s="17" customFormat="1" ht="47.25">
      <c r="A239" s="13">
        <v>216</v>
      </c>
      <c r="B239" s="40" t="s">
        <v>231</v>
      </c>
      <c r="C239" s="11"/>
      <c r="D239" s="14" t="s">
        <v>28</v>
      </c>
      <c r="E239" s="11" t="s">
        <v>398</v>
      </c>
      <c r="F239" s="53">
        <v>4</v>
      </c>
      <c r="G239" s="42">
        <v>1500</v>
      </c>
      <c r="H239" s="42">
        <v>1500</v>
      </c>
    </row>
    <row r="240" spans="1:8" s="17" customFormat="1" ht="15.75">
      <c r="A240" s="13">
        <v>217</v>
      </c>
      <c r="B240" s="40" t="s">
        <v>232</v>
      </c>
      <c r="C240" s="11"/>
      <c r="D240" s="14" t="s">
        <v>28</v>
      </c>
      <c r="E240" s="11" t="s">
        <v>398</v>
      </c>
      <c r="F240" s="53">
        <v>4</v>
      </c>
      <c r="G240" s="42">
        <v>400</v>
      </c>
      <c r="H240" s="42">
        <v>400</v>
      </c>
    </row>
    <row r="241" spans="1:8" s="17" customFormat="1" ht="47.25">
      <c r="A241" s="13">
        <v>218</v>
      </c>
      <c r="B241" s="40" t="s">
        <v>233</v>
      </c>
      <c r="C241" s="11"/>
      <c r="D241" s="14" t="s">
        <v>28</v>
      </c>
      <c r="E241" s="11" t="s">
        <v>398</v>
      </c>
      <c r="F241" s="53">
        <v>200</v>
      </c>
      <c r="G241" s="42">
        <v>50000</v>
      </c>
      <c r="H241" s="42">
        <v>50000</v>
      </c>
    </row>
    <row r="242" spans="1:8" s="17" customFormat="1" ht="47.25">
      <c r="A242" s="13">
        <v>219</v>
      </c>
      <c r="B242" s="40" t="s">
        <v>234</v>
      </c>
      <c r="C242" s="11"/>
      <c r="D242" s="14" t="s">
        <v>28</v>
      </c>
      <c r="E242" s="11" t="s">
        <v>398</v>
      </c>
      <c r="F242" s="53">
        <v>200</v>
      </c>
      <c r="G242" s="42">
        <v>3000</v>
      </c>
      <c r="H242" s="42">
        <v>3000</v>
      </c>
    </row>
    <row r="243" spans="1:8" s="17" customFormat="1" ht="47.25">
      <c r="A243" s="13">
        <v>220</v>
      </c>
      <c r="B243" s="40" t="s">
        <v>235</v>
      </c>
      <c r="C243" s="11"/>
      <c r="D243" s="14" t="s">
        <v>28</v>
      </c>
      <c r="E243" s="11" t="s">
        <v>398</v>
      </c>
      <c r="F243" s="53">
        <v>100</v>
      </c>
      <c r="G243" s="42">
        <v>1500</v>
      </c>
      <c r="H243" s="42">
        <v>1500</v>
      </c>
    </row>
    <row r="244" spans="1:8" s="17" customFormat="1" ht="15.75">
      <c r="A244" s="13">
        <v>221</v>
      </c>
      <c r="B244" s="40" t="s">
        <v>236</v>
      </c>
      <c r="C244" s="11"/>
      <c r="D244" s="14" t="s">
        <v>28</v>
      </c>
      <c r="E244" s="11" t="s">
        <v>398</v>
      </c>
      <c r="F244" s="53">
        <v>10</v>
      </c>
      <c r="G244" s="42">
        <v>9326</v>
      </c>
      <c r="H244" s="42">
        <v>9326</v>
      </c>
    </row>
    <row r="245" spans="1:8" s="17" customFormat="1" ht="15.75">
      <c r="A245" s="13">
        <v>222</v>
      </c>
      <c r="B245" s="40" t="s">
        <v>237</v>
      </c>
      <c r="C245" s="11"/>
      <c r="D245" s="14" t="s">
        <v>28</v>
      </c>
      <c r="E245" s="11" t="s">
        <v>398</v>
      </c>
      <c r="F245" s="53">
        <v>10</v>
      </c>
      <c r="G245" s="42">
        <v>9326</v>
      </c>
      <c r="H245" s="42">
        <v>9326</v>
      </c>
    </row>
    <row r="246" spans="1:8" s="17" customFormat="1" ht="15.75">
      <c r="A246" s="13">
        <v>223</v>
      </c>
      <c r="B246" s="40" t="s">
        <v>238</v>
      </c>
      <c r="C246" s="11"/>
      <c r="D246" s="14" t="s">
        <v>28</v>
      </c>
      <c r="E246" s="11" t="s">
        <v>398</v>
      </c>
      <c r="F246" s="53">
        <v>4</v>
      </c>
      <c r="G246" s="42">
        <v>2170</v>
      </c>
      <c r="H246" s="42">
        <v>2170</v>
      </c>
    </row>
    <row r="247" spans="1:8" s="17" customFormat="1" ht="15.75">
      <c r="A247" s="13">
        <v>224</v>
      </c>
      <c r="B247" s="40" t="s">
        <v>239</v>
      </c>
      <c r="C247" s="11"/>
      <c r="D247" s="14" t="s">
        <v>28</v>
      </c>
      <c r="E247" s="11" t="s">
        <v>398</v>
      </c>
      <c r="F247" s="53">
        <v>3</v>
      </c>
      <c r="G247" s="42">
        <v>610</v>
      </c>
      <c r="H247" s="42">
        <v>610</v>
      </c>
    </row>
    <row r="248" spans="1:8" s="17" customFormat="1" ht="47.25">
      <c r="A248" s="13">
        <v>225</v>
      </c>
      <c r="B248" s="40" t="s">
        <v>240</v>
      </c>
      <c r="C248" s="11"/>
      <c r="D248" s="14" t="s">
        <v>28</v>
      </c>
      <c r="E248" s="11" t="s">
        <v>398</v>
      </c>
      <c r="F248" s="53">
        <v>1</v>
      </c>
      <c r="G248" s="42">
        <v>90000</v>
      </c>
      <c r="H248" s="42">
        <v>90000</v>
      </c>
    </row>
    <row r="249" spans="1:8" s="17" customFormat="1" ht="15.75">
      <c r="A249" s="13">
        <v>226</v>
      </c>
      <c r="B249" s="40" t="s">
        <v>241</v>
      </c>
      <c r="C249" s="11"/>
      <c r="D249" s="14" t="s">
        <v>28</v>
      </c>
      <c r="E249" s="11" t="s">
        <v>398</v>
      </c>
      <c r="F249" s="53">
        <v>45</v>
      </c>
      <c r="G249" s="42">
        <v>7630</v>
      </c>
      <c r="H249" s="42">
        <v>7630</v>
      </c>
    </row>
    <row r="250" spans="1:8" s="17" customFormat="1" ht="63">
      <c r="A250" s="13">
        <v>227</v>
      </c>
      <c r="B250" s="40" t="s">
        <v>242</v>
      </c>
      <c r="C250" s="11"/>
      <c r="D250" s="14" t="s">
        <v>28</v>
      </c>
      <c r="E250" s="11" t="s">
        <v>398</v>
      </c>
      <c r="F250" s="53">
        <v>10</v>
      </c>
      <c r="G250" s="42">
        <v>60000</v>
      </c>
      <c r="H250" s="42">
        <v>60000</v>
      </c>
    </row>
    <row r="251" spans="1:8" s="17" customFormat="1" ht="47.25">
      <c r="A251" s="13">
        <v>228</v>
      </c>
      <c r="B251" s="40" t="s">
        <v>243</v>
      </c>
      <c r="C251" s="11"/>
      <c r="D251" s="14" t="s">
        <v>28</v>
      </c>
      <c r="E251" s="11" t="s">
        <v>398</v>
      </c>
      <c r="F251" s="53">
        <v>7</v>
      </c>
      <c r="G251" s="42">
        <v>21000</v>
      </c>
      <c r="H251" s="42">
        <v>21000</v>
      </c>
    </row>
    <row r="252" spans="1:8" s="17" customFormat="1" ht="31.5">
      <c r="A252" s="13">
        <v>229</v>
      </c>
      <c r="B252" s="40" t="s">
        <v>244</v>
      </c>
      <c r="C252" s="11"/>
      <c r="D252" s="14" t="s">
        <v>28</v>
      </c>
      <c r="E252" s="11" t="s">
        <v>398</v>
      </c>
      <c r="F252" s="53">
        <v>20</v>
      </c>
      <c r="G252" s="42">
        <v>8000</v>
      </c>
      <c r="H252" s="42">
        <v>8000</v>
      </c>
    </row>
    <row r="253" spans="1:8" s="17" customFormat="1" ht="63">
      <c r="A253" s="13">
        <v>230</v>
      </c>
      <c r="B253" s="40" t="s">
        <v>245</v>
      </c>
      <c r="C253" s="11"/>
      <c r="D253" s="14" t="s">
        <v>28</v>
      </c>
      <c r="E253" s="11" t="s">
        <v>398</v>
      </c>
      <c r="F253" s="53">
        <v>2</v>
      </c>
      <c r="G253" s="42">
        <v>8000</v>
      </c>
      <c r="H253" s="42">
        <v>8000</v>
      </c>
    </row>
    <row r="254" spans="1:8" s="17" customFormat="1" ht="63">
      <c r="A254" s="13">
        <v>231</v>
      </c>
      <c r="B254" s="40" t="s">
        <v>245</v>
      </c>
      <c r="C254" s="11"/>
      <c r="D254" s="14" t="s">
        <v>28</v>
      </c>
      <c r="E254" s="11" t="s">
        <v>398</v>
      </c>
      <c r="F254" s="53">
        <v>2</v>
      </c>
      <c r="G254" s="42">
        <v>4000</v>
      </c>
      <c r="H254" s="42">
        <v>8000</v>
      </c>
    </row>
    <row r="255" spans="1:8" s="17" customFormat="1" ht="31.5">
      <c r="A255" s="13">
        <v>232</v>
      </c>
      <c r="B255" s="40" t="s">
        <v>246</v>
      </c>
      <c r="C255" s="11"/>
      <c r="D255" s="14" t="s">
        <v>28</v>
      </c>
      <c r="E255" s="11" t="s">
        <v>398</v>
      </c>
      <c r="F255" s="53">
        <v>1</v>
      </c>
      <c r="G255" s="42">
        <v>250</v>
      </c>
      <c r="H255" s="42">
        <v>250</v>
      </c>
    </row>
    <row r="256" spans="1:8" s="17" customFormat="1" ht="31.5">
      <c r="A256" s="13">
        <v>233</v>
      </c>
      <c r="B256" s="40" t="s">
        <v>247</v>
      </c>
      <c r="C256" s="11"/>
      <c r="D256" s="14" t="s">
        <v>28</v>
      </c>
      <c r="E256" s="11" t="s">
        <v>398</v>
      </c>
      <c r="F256" s="53">
        <v>4</v>
      </c>
      <c r="G256" s="42">
        <v>150</v>
      </c>
      <c r="H256" s="42">
        <v>600</v>
      </c>
    </row>
    <row r="257" spans="1:8" s="17" customFormat="1" ht="47.25">
      <c r="A257" s="13">
        <v>234</v>
      </c>
      <c r="B257" s="40" t="s">
        <v>248</v>
      </c>
      <c r="C257" s="11"/>
      <c r="D257" s="14" t="s">
        <v>28</v>
      </c>
      <c r="E257" s="11" t="s">
        <v>398</v>
      </c>
      <c r="F257" s="53">
        <v>3</v>
      </c>
      <c r="G257" s="42">
        <v>25000</v>
      </c>
      <c r="H257" s="42">
        <v>75000</v>
      </c>
    </row>
    <row r="258" spans="1:8" s="17" customFormat="1" ht="78.75">
      <c r="A258" s="13">
        <v>235</v>
      </c>
      <c r="B258" s="40" t="s">
        <v>249</v>
      </c>
      <c r="C258" s="11"/>
      <c r="D258" s="14" t="s">
        <v>28</v>
      </c>
      <c r="E258" s="11" t="s">
        <v>398</v>
      </c>
      <c r="F258" s="53">
        <v>10</v>
      </c>
      <c r="G258" s="42">
        <v>4000</v>
      </c>
      <c r="H258" s="42">
        <v>40000</v>
      </c>
    </row>
    <row r="259" spans="1:8" s="17" customFormat="1" ht="78.75">
      <c r="A259" s="13">
        <v>236</v>
      </c>
      <c r="B259" s="40" t="s">
        <v>250</v>
      </c>
      <c r="C259" s="11"/>
      <c r="D259" s="14" t="s">
        <v>28</v>
      </c>
      <c r="E259" s="11" t="s">
        <v>398</v>
      </c>
      <c r="F259" s="53">
        <v>1</v>
      </c>
      <c r="G259" s="42">
        <v>65000</v>
      </c>
      <c r="H259" s="42">
        <v>65000</v>
      </c>
    </row>
    <row r="260" spans="1:8" s="17" customFormat="1" ht="47.25">
      <c r="A260" s="13">
        <v>237</v>
      </c>
      <c r="B260" s="40" t="s">
        <v>251</v>
      </c>
      <c r="C260" s="11"/>
      <c r="D260" s="14" t="s">
        <v>28</v>
      </c>
      <c r="E260" s="11" t="s">
        <v>398</v>
      </c>
      <c r="F260" s="53">
        <v>4</v>
      </c>
      <c r="G260" s="42">
        <v>4000</v>
      </c>
      <c r="H260" s="42">
        <v>16000</v>
      </c>
    </row>
    <row r="261" spans="1:8" s="17" customFormat="1" ht="31.5">
      <c r="A261" s="13">
        <v>238</v>
      </c>
      <c r="B261" s="40" t="s">
        <v>252</v>
      </c>
      <c r="C261" s="11"/>
      <c r="D261" s="14" t="s">
        <v>28</v>
      </c>
      <c r="E261" s="11" t="s">
        <v>398</v>
      </c>
      <c r="F261" s="53">
        <v>1</v>
      </c>
      <c r="G261" s="42">
        <v>28000</v>
      </c>
      <c r="H261" s="42">
        <v>28000</v>
      </c>
    </row>
    <row r="262" spans="1:8" s="17" customFormat="1" ht="63">
      <c r="A262" s="13">
        <v>239</v>
      </c>
      <c r="B262" s="40" t="s">
        <v>253</v>
      </c>
      <c r="C262" s="11"/>
      <c r="D262" s="14" t="s">
        <v>28</v>
      </c>
      <c r="E262" s="11" t="s">
        <v>398</v>
      </c>
      <c r="F262" s="53">
        <v>1</v>
      </c>
      <c r="G262" s="42">
        <v>1100</v>
      </c>
      <c r="H262" s="42">
        <v>1100</v>
      </c>
    </row>
    <row r="263" spans="1:8" s="17" customFormat="1" ht="47.25">
      <c r="A263" s="13">
        <v>240</v>
      </c>
      <c r="B263" s="40" t="s">
        <v>254</v>
      </c>
      <c r="C263" s="11"/>
      <c r="D263" s="14" t="s">
        <v>28</v>
      </c>
      <c r="E263" s="11" t="s">
        <v>398</v>
      </c>
      <c r="F263" s="53">
        <v>1</v>
      </c>
      <c r="G263" s="42">
        <v>18000</v>
      </c>
      <c r="H263" s="42">
        <v>18000</v>
      </c>
    </row>
    <row r="264" spans="1:8" s="17" customFormat="1" ht="47.25">
      <c r="A264" s="13">
        <v>241</v>
      </c>
      <c r="B264" s="40" t="s">
        <v>255</v>
      </c>
      <c r="C264" s="11"/>
      <c r="D264" s="14" t="s">
        <v>28</v>
      </c>
      <c r="E264" s="11" t="s">
        <v>398</v>
      </c>
      <c r="F264" s="53">
        <v>1</v>
      </c>
      <c r="G264" s="42">
        <v>16000</v>
      </c>
      <c r="H264" s="42">
        <v>16000</v>
      </c>
    </row>
    <row r="265" spans="1:8" s="17" customFormat="1" ht="47.25">
      <c r="A265" s="13">
        <v>242</v>
      </c>
      <c r="B265" s="40" t="s">
        <v>256</v>
      </c>
      <c r="C265" s="11"/>
      <c r="D265" s="14" t="s">
        <v>28</v>
      </c>
      <c r="E265" s="11" t="s">
        <v>398</v>
      </c>
      <c r="F265" s="53">
        <v>4</v>
      </c>
      <c r="G265" s="42">
        <f>H265/F265</f>
        <v>3800</v>
      </c>
      <c r="H265" s="42">
        <v>15200</v>
      </c>
    </row>
    <row r="266" spans="1:8" s="17" customFormat="1" ht="63">
      <c r="A266" s="13">
        <v>243</v>
      </c>
      <c r="B266" s="40" t="s">
        <v>257</v>
      </c>
      <c r="C266" s="11"/>
      <c r="D266" s="14" t="s">
        <v>28</v>
      </c>
      <c r="E266" s="11" t="s">
        <v>398</v>
      </c>
      <c r="F266" s="53">
        <v>1</v>
      </c>
      <c r="G266" s="42">
        <v>13000</v>
      </c>
      <c r="H266" s="42">
        <v>13000</v>
      </c>
    </row>
    <row r="267" spans="1:8" s="17" customFormat="1" ht="31.5">
      <c r="A267" s="13">
        <v>244</v>
      </c>
      <c r="B267" s="40" t="s">
        <v>258</v>
      </c>
      <c r="C267" s="11"/>
      <c r="D267" s="14" t="s">
        <v>28</v>
      </c>
      <c r="E267" s="11" t="s">
        <v>398</v>
      </c>
      <c r="F267" s="53">
        <v>1</v>
      </c>
      <c r="G267" s="42">
        <v>12000</v>
      </c>
      <c r="H267" s="42">
        <v>12000</v>
      </c>
    </row>
    <row r="268" spans="1:8" s="17" customFormat="1" ht="63">
      <c r="A268" s="13">
        <v>245</v>
      </c>
      <c r="B268" s="40" t="s">
        <v>259</v>
      </c>
      <c r="C268" s="11"/>
      <c r="D268" s="14" t="s">
        <v>28</v>
      </c>
      <c r="E268" s="11" t="s">
        <v>398</v>
      </c>
      <c r="F268" s="53">
        <v>1</v>
      </c>
      <c r="G268" s="42">
        <v>12000</v>
      </c>
      <c r="H268" s="42">
        <v>12000</v>
      </c>
    </row>
    <row r="269" spans="1:8" s="17" customFormat="1" ht="78.75">
      <c r="A269" s="13">
        <v>246</v>
      </c>
      <c r="B269" s="40" t="s">
        <v>260</v>
      </c>
      <c r="C269" s="11"/>
      <c r="D269" s="14" t="s">
        <v>28</v>
      </c>
      <c r="E269" s="11" t="s">
        <v>398</v>
      </c>
      <c r="F269" s="53">
        <v>1</v>
      </c>
      <c r="G269" s="42">
        <v>11000</v>
      </c>
      <c r="H269" s="42">
        <v>11000</v>
      </c>
    </row>
    <row r="270" spans="1:8" s="17" customFormat="1" ht="47.25">
      <c r="A270" s="13">
        <v>247</v>
      </c>
      <c r="B270" s="40" t="s">
        <v>261</v>
      </c>
      <c r="C270" s="11"/>
      <c r="D270" s="14" t="s">
        <v>28</v>
      </c>
      <c r="E270" s="11" t="s">
        <v>398</v>
      </c>
      <c r="F270" s="53">
        <v>4</v>
      </c>
      <c r="G270" s="42">
        <f>H270/F270</f>
        <v>1800</v>
      </c>
      <c r="H270" s="42">
        <v>7200</v>
      </c>
    </row>
    <row r="271" spans="1:8" s="17" customFormat="1" ht="47.25">
      <c r="A271" s="13">
        <v>248</v>
      </c>
      <c r="B271" s="40" t="s">
        <v>262</v>
      </c>
      <c r="C271" s="11"/>
      <c r="D271" s="14" t="s">
        <v>28</v>
      </c>
      <c r="E271" s="11" t="s">
        <v>398</v>
      </c>
      <c r="F271" s="53">
        <v>4</v>
      </c>
      <c r="G271" s="42">
        <f>H271/F271</f>
        <v>1800</v>
      </c>
      <c r="H271" s="42">
        <v>7200</v>
      </c>
    </row>
    <row r="272" spans="1:8" s="17" customFormat="1" ht="47.25">
      <c r="A272" s="13">
        <v>249</v>
      </c>
      <c r="B272" s="40" t="s">
        <v>263</v>
      </c>
      <c r="C272" s="11"/>
      <c r="D272" s="14" t="s">
        <v>28</v>
      </c>
      <c r="E272" s="11" t="s">
        <v>398</v>
      </c>
      <c r="F272" s="53">
        <v>1</v>
      </c>
      <c r="G272" s="42">
        <v>10500</v>
      </c>
      <c r="H272" s="42">
        <v>10500</v>
      </c>
    </row>
    <row r="273" spans="1:8" s="17" customFormat="1" ht="47.25">
      <c r="A273" s="13">
        <v>250</v>
      </c>
      <c r="B273" s="40" t="s">
        <v>264</v>
      </c>
      <c r="C273" s="11"/>
      <c r="D273" s="14" t="s">
        <v>28</v>
      </c>
      <c r="E273" s="11" t="s">
        <v>398</v>
      </c>
      <c r="F273" s="53">
        <v>3</v>
      </c>
      <c r="G273" s="42">
        <f>H273/F273</f>
        <v>2600</v>
      </c>
      <c r="H273" s="42">
        <v>7800</v>
      </c>
    </row>
    <row r="274" spans="1:8" s="17" customFormat="1" ht="31.5">
      <c r="A274" s="13">
        <v>251</v>
      </c>
      <c r="B274" s="40" t="s">
        <v>265</v>
      </c>
      <c r="C274" s="11"/>
      <c r="D274" s="14" t="s">
        <v>28</v>
      </c>
      <c r="E274" s="11" t="s">
        <v>398</v>
      </c>
      <c r="F274" s="53">
        <v>10</v>
      </c>
      <c r="G274" s="42">
        <v>1000</v>
      </c>
      <c r="H274" s="42">
        <v>10000</v>
      </c>
    </row>
    <row r="275" spans="1:8" s="17" customFormat="1" ht="47.25">
      <c r="A275" s="13">
        <v>252</v>
      </c>
      <c r="B275" s="40" t="s">
        <v>266</v>
      </c>
      <c r="C275" s="11"/>
      <c r="D275" s="14" t="s">
        <v>28</v>
      </c>
      <c r="E275" s="11" t="s">
        <v>398</v>
      </c>
      <c r="F275" s="53">
        <v>5</v>
      </c>
      <c r="G275" s="42">
        <v>2000</v>
      </c>
      <c r="H275" s="42">
        <v>10000</v>
      </c>
    </row>
    <row r="276" spans="1:8" s="17" customFormat="1" ht="47.25">
      <c r="A276" s="13">
        <v>253</v>
      </c>
      <c r="B276" s="40" t="s">
        <v>267</v>
      </c>
      <c r="C276" s="11"/>
      <c r="D276" s="14" t="s">
        <v>28</v>
      </c>
      <c r="E276" s="11" t="s">
        <v>398</v>
      </c>
      <c r="F276" s="53">
        <v>2</v>
      </c>
      <c r="G276" s="42">
        <v>5000</v>
      </c>
      <c r="H276" s="42">
        <v>10000</v>
      </c>
    </row>
    <row r="277" spans="1:8" s="17" customFormat="1" ht="47.25">
      <c r="A277" s="13">
        <v>254</v>
      </c>
      <c r="B277" s="40" t="s">
        <v>268</v>
      </c>
      <c r="C277" s="11"/>
      <c r="D277" s="14" t="s">
        <v>28</v>
      </c>
      <c r="E277" s="11" t="s">
        <v>398</v>
      </c>
      <c r="F277" s="53">
        <v>1</v>
      </c>
      <c r="G277" s="42">
        <v>10000</v>
      </c>
      <c r="H277" s="42">
        <v>10000</v>
      </c>
    </row>
    <row r="278" spans="1:8" s="17" customFormat="1" ht="63">
      <c r="A278" s="13">
        <v>255</v>
      </c>
      <c r="B278" s="40" t="s">
        <v>269</v>
      </c>
      <c r="C278" s="11"/>
      <c r="D278" s="14" t="s">
        <v>28</v>
      </c>
      <c r="E278" s="11" t="s">
        <v>398</v>
      </c>
      <c r="F278" s="53">
        <v>1</v>
      </c>
      <c r="G278" s="42">
        <v>9500</v>
      </c>
      <c r="H278" s="42">
        <v>9500</v>
      </c>
    </row>
    <row r="279" spans="1:8" s="17" customFormat="1" ht="31.5">
      <c r="A279" s="13">
        <v>256</v>
      </c>
      <c r="B279" s="40" t="s">
        <v>270</v>
      </c>
      <c r="C279" s="11"/>
      <c r="D279" s="14" t="s">
        <v>28</v>
      </c>
      <c r="E279" s="11" t="s">
        <v>398</v>
      </c>
      <c r="F279" s="53">
        <v>9</v>
      </c>
      <c r="G279" s="42">
        <v>1000</v>
      </c>
      <c r="H279" s="42">
        <v>9000</v>
      </c>
    </row>
    <row r="280" spans="1:8" s="17" customFormat="1" ht="63">
      <c r="A280" s="13">
        <v>257</v>
      </c>
      <c r="B280" s="40" t="s">
        <v>271</v>
      </c>
      <c r="C280" s="11"/>
      <c r="D280" s="14" t="s">
        <v>28</v>
      </c>
      <c r="E280" s="11" t="s">
        <v>398</v>
      </c>
      <c r="F280" s="53">
        <v>2</v>
      </c>
      <c r="G280" s="42">
        <v>4100</v>
      </c>
      <c r="H280" s="42">
        <v>8200</v>
      </c>
    </row>
    <row r="281" spans="1:8" s="17" customFormat="1" ht="31.5">
      <c r="A281" s="13">
        <v>258</v>
      </c>
      <c r="B281" s="40" t="s">
        <v>272</v>
      </c>
      <c r="C281" s="11"/>
      <c r="D281" s="14" t="s">
        <v>28</v>
      </c>
      <c r="E281" s="11" t="s">
        <v>398</v>
      </c>
      <c r="F281" s="53">
        <v>1</v>
      </c>
      <c r="G281" s="42">
        <v>8000</v>
      </c>
      <c r="H281" s="42">
        <v>8000</v>
      </c>
    </row>
    <row r="282" spans="1:8" s="17" customFormat="1" ht="31.5">
      <c r="A282" s="13">
        <v>259</v>
      </c>
      <c r="B282" s="40" t="s">
        <v>273</v>
      </c>
      <c r="C282" s="11"/>
      <c r="D282" s="14" t="s">
        <v>28</v>
      </c>
      <c r="E282" s="11" t="s">
        <v>398</v>
      </c>
      <c r="F282" s="53">
        <v>9</v>
      </c>
      <c r="G282" s="42">
        <v>800</v>
      </c>
      <c r="H282" s="42">
        <v>7200</v>
      </c>
    </row>
    <row r="283" spans="1:8" s="17" customFormat="1" ht="63">
      <c r="A283" s="13">
        <v>260</v>
      </c>
      <c r="B283" s="40" t="s">
        <v>274</v>
      </c>
      <c r="C283" s="11"/>
      <c r="D283" s="14" t="s">
        <v>28</v>
      </c>
      <c r="E283" s="11" t="s">
        <v>398</v>
      </c>
      <c r="F283" s="53">
        <v>1</v>
      </c>
      <c r="G283" s="42">
        <v>6500</v>
      </c>
      <c r="H283" s="42">
        <v>6500</v>
      </c>
    </row>
    <row r="284" spans="1:8" s="17" customFormat="1" ht="63">
      <c r="A284" s="13">
        <v>261</v>
      </c>
      <c r="B284" s="40" t="s">
        <v>275</v>
      </c>
      <c r="C284" s="11"/>
      <c r="D284" s="14" t="s">
        <v>28</v>
      </c>
      <c r="E284" s="11" t="s">
        <v>398</v>
      </c>
      <c r="F284" s="53">
        <v>3</v>
      </c>
      <c r="G284" s="42">
        <f>H284/F284</f>
        <v>1500</v>
      </c>
      <c r="H284" s="42">
        <v>4500</v>
      </c>
    </row>
    <row r="285" spans="1:8" s="17" customFormat="1" ht="63">
      <c r="A285" s="13">
        <v>262</v>
      </c>
      <c r="B285" s="40" t="s">
        <v>276</v>
      </c>
      <c r="C285" s="11"/>
      <c r="D285" s="14" t="s">
        <v>28</v>
      </c>
      <c r="E285" s="11" t="s">
        <v>398</v>
      </c>
      <c r="F285" s="53">
        <v>1</v>
      </c>
      <c r="G285" s="42">
        <v>5500</v>
      </c>
      <c r="H285" s="42">
        <v>5500</v>
      </c>
    </row>
    <row r="286" spans="1:8" s="17" customFormat="1" ht="31.5">
      <c r="A286" s="13">
        <v>263</v>
      </c>
      <c r="B286" s="40" t="s">
        <v>277</v>
      </c>
      <c r="C286" s="11"/>
      <c r="D286" s="14" t="s">
        <v>28</v>
      </c>
      <c r="E286" s="11" t="s">
        <v>398</v>
      </c>
      <c r="F286" s="53">
        <v>1</v>
      </c>
      <c r="G286" s="42">
        <v>5000</v>
      </c>
      <c r="H286" s="42">
        <v>5000</v>
      </c>
    </row>
    <row r="287" spans="1:8" s="17" customFormat="1" ht="31.5">
      <c r="A287" s="13">
        <v>264</v>
      </c>
      <c r="B287" s="40" t="s">
        <v>278</v>
      </c>
      <c r="C287" s="11"/>
      <c r="D287" s="14" t="s">
        <v>28</v>
      </c>
      <c r="E287" s="11" t="s">
        <v>398</v>
      </c>
      <c r="F287" s="53">
        <v>24</v>
      </c>
      <c r="G287" s="42">
        <f>H287/F287</f>
        <v>200</v>
      </c>
      <c r="H287" s="42">
        <v>4800</v>
      </c>
    </row>
    <row r="288" spans="1:8" s="17" customFormat="1" ht="47.25">
      <c r="A288" s="13">
        <v>265</v>
      </c>
      <c r="B288" s="40" t="s">
        <v>279</v>
      </c>
      <c r="C288" s="11"/>
      <c r="D288" s="14" t="s">
        <v>28</v>
      </c>
      <c r="E288" s="11" t="s">
        <v>398</v>
      </c>
      <c r="F288" s="53">
        <v>1</v>
      </c>
      <c r="G288" s="42">
        <v>4500</v>
      </c>
      <c r="H288" s="42">
        <v>4500</v>
      </c>
    </row>
    <row r="289" spans="1:8" s="17" customFormat="1" ht="63">
      <c r="A289" s="13">
        <v>266</v>
      </c>
      <c r="B289" s="40" t="s">
        <v>280</v>
      </c>
      <c r="C289" s="11"/>
      <c r="D289" s="14" t="s">
        <v>28</v>
      </c>
      <c r="E289" s="11" t="s">
        <v>398</v>
      </c>
      <c r="F289" s="53">
        <v>2</v>
      </c>
      <c r="G289" s="42">
        <v>2200</v>
      </c>
      <c r="H289" s="42">
        <v>4400</v>
      </c>
    </row>
    <row r="290" spans="1:8" s="17" customFormat="1" ht="63">
      <c r="A290" s="13">
        <v>267</v>
      </c>
      <c r="B290" s="40" t="s">
        <v>271</v>
      </c>
      <c r="C290" s="11"/>
      <c r="D290" s="14" t="s">
        <v>28</v>
      </c>
      <c r="E290" s="11" t="s">
        <v>398</v>
      </c>
      <c r="F290" s="53">
        <v>1</v>
      </c>
      <c r="G290" s="42">
        <v>4100</v>
      </c>
      <c r="H290" s="42">
        <v>4100</v>
      </c>
    </row>
    <row r="291" spans="1:8" s="17" customFormat="1" ht="47.25">
      <c r="A291" s="13">
        <v>268</v>
      </c>
      <c r="B291" s="40" t="s">
        <v>266</v>
      </c>
      <c r="C291" s="11"/>
      <c r="D291" s="14" t="s">
        <v>28</v>
      </c>
      <c r="E291" s="11" t="s">
        <v>398</v>
      </c>
      <c r="F291" s="53">
        <v>2</v>
      </c>
      <c r="G291" s="42">
        <v>2000</v>
      </c>
      <c r="H291" s="42">
        <v>4000</v>
      </c>
    </row>
    <row r="292" spans="1:8" s="17" customFormat="1" ht="31.5">
      <c r="A292" s="13">
        <v>269</v>
      </c>
      <c r="B292" s="40" t="s">
        <v>281</v>
      </c>
      <c r="C292" s="11"/>
      <c r="D292" s="14" t="s">
        <v>28</v>
      </c>
      <c r="E292" s="11" t="s">
        <v>398</v>
      </c>
      <c r="F292" s="53">
        <v>5</v>
      </c>
      <c r="G292" s="42">
        <v>800</v>
      </c>
      <c r="H292" s="42">
        <v>4000</v>
      </c>
    </row>
    <row r="293" spans="1:8" s="17" customFormat="1" ht="63">
      <c r="A293" s="13">
        <v>270</v>
      </c>
      <c r="B293" s="40" t="s">
        <v>282</v>
      </c>
      <c r="C293" s="11"/>
      <c r="D293" s="14" t="s">
        <v>28</v>
      </c>
      <c r="E293" s="11" t="s">
        <v>398</v>
      </c>
      <c r="F293" s="53">
        <v>2</v>
      </c>
      <c r="G293" s="42">
        <v>2000</v>
      </c>
      <c r="H293" s="42">
        <v>4000</v>
      </c>
    </row>
    <row r="294" spans="1:8" s="17" customFormat="1" ht="31.5">
      <c r="A294" s="13">
        <v>271</v>
      </c>
      <c r="B294" s="40" t="s">
        <v>283</v>
      </c>
      <c r="C294" s="11"/>
      <c r="D294" s="14" t="s">
        <v>28</v>
      </c>
      <c r="E294" s="11" t="s">
        <v>398</v>
      </c>
      <c r="F294" s="53">
        <v>3</v>
      </c>
      <c r="G294" s="42">
        <v>1300</v>
      </c>
      <c r="H294" s="42">
        <v>3900</v>
      </c>
    </row>
    <row r="295" spans="1:8" s="17" customFormat="1" ht="63">
      <c r="A295" s="13">
        <v>272</v>
      </c>
      <c r="B295" s="40" t="s">
        <v>284</v>
      </c>
      <c r="C295" s="11"/>
      <c r="D295" s="14" t="s">
        <v>28</v>
      </c>
      <c r="E295" s="11" t="s">
        <v>398</v>
      </c>
      <c r="F295" s="53">
        <v>1</v>
      </c>
      <c r="G295" s="42">
        <v>3700</v>
      </c>
      <c r="H295" s="42">
        <v>3700</v>
      </c>
    </row>
    <row r="296" spans="1:8" s="17" customFormat="1" ht="31.5">
      <c r="A296" s="13">
        <v>273</v>
      </c>
      <c r="B296" s="40" t="s">
        <v>285</v>
      </c>
      <c r="C296" s="11"/>
      <c r="D296" s="14" t="s">
        <v>28</v>
      </c>
      <c r="E296" s="11" t="s">
        <v>398</v>
      </c>
      <c r="F296" s="53">
        <v>3</v>
      </c>
      <c r="G296" s="42">
        <v>1200</v>
      </c>
      <c r="H296" s="42">
        <v>3600</v>
      </c>
    </row>
    <row r="297" spans="1:8" s="17" customFormat="1" ht="47.25">
      <c r="A297" s="13">
        <v>274</v>
      </c>
      <c r="B297" s="40" t="s">
        <v>286</v>
      </c>
      <c r="C297" s="11"/>
      <c r="D297" s="14" t="s">
        <v>28</v>
      </c>
      <c r="E297" s="11" t="s">
        <v>398</v>
      </c>
      <c r="F297" s="53">
        <v>1</v>
      </c>
      <c r="G297" s="42">
        <v>3600</v>
      </c>
      <c r="H297" s="42">
        <v>3600</v>
      </c>
    </row>
    <row r="298" spans="1:8" s="17" customFormat="1" ht="63">
      <c r="A298" s="13">
        <v>275</v>
      </c>
      <c r="B298" s="40" t="s">
        <v>287</v>
      </c>
      <c r="C298" s="11"/>
      <c r="D298" s="14" t="s">
        <v>28</v>
      </c>
      <c r="E298" s="11" t="s">
        <v>398</v>
      </c>
      <c r="F298" s="53">
        <v>1</v>
      </c>
      <c r="G298" s="42">
        <v>3600</v>
      </c>
      <c r="H298" s="42">
        <v>3600</v>
      </c>
    </row>
    <row r="299" spans="1:8" s="17" customFormat="1" ht="63">
      <c r="A299" s="13">
        <v>276</v>
      </c>
      <c r="B299" s="40" t="s">
        <v>288</v>
      </c>
      <c r="C299" s="11"/>
      <c r="D299" s="14" t="s">
        <v>28</v>
      </c>
      <c r="E299" s="11" t="s">
        <v>398</v>
      </c>
      <c r="F299" s="53">
        <v>1</v>
      </c>
      <c r="G299" s="42">
        <v>3600</v>
      </c>
      <c r="H299" s="42">
        <v>3600</v>
      </c>
    </row>
    <row r="300" spans="1:8" s="17" customFormat="1" ht="63">
      <c r="A300" s="13">
        <v>277</v>
      </c>
      <c r="B300" s="40" t="s">
        <v>289</v>
      </c>
      <c r="C300" s="11"/>
      <c r="D300" s="14" t="s">
        <v>28</v>
      </c>
      <c r="E300" s="11" t="s">
        <v>398</v>
      </c>
      <c r="F300" s="53">
        <v>1</v>
      </c>
      <c r="G300" s="42">
        <v>3600</v>
      </c>
      <c r="H300" s="42">
        <v>3600</v>
      </c>
    </row>
    <row r="301" spans="1:8" s="17" customFormat="1" ht="63">
      <c r="A301" s="13">
        <v>278</v>
      </c>
      <c r="B301" s="40" t="s">
        <v>290</v>
      </c>
      <c r="C301" s="11"/>
      <c r="D301" s="14" t="s">
        <v>28</v>
      </c>
      <c r="E301" s="11" t="s">
        <v>398</v>
      </c>
      <c r="F301" s="53">
        <v>1</v>
      </c>
      <c r="G301" s="42">
        <v>3500</v>
      </c>
      <c r="H301" s="42">
        <v>3500</v>
      </c>
    </row>
    <row r="302" spans="1:8" s="17" customFormat="1" ht="15.75">
      <c r="A302" s="13">
        <v>279</v>
      </c>
      <c r="B302" s="40" t="s">
        <v>291</v>
      </c>
      <c r="C302" s="11"/>
      <c r="D302" s="14" t="s">
        <v>28</v>
      </c>
      <c r="E302" s="11" t="s">
        <v>398</v>
      </c>
      <c r="F302" s="53">
        <v>1</v>
      </c>
      <c r="G302" s="42">
        <v>3500</v>
      </c>
      <c r="H302" s="42">
        <v>3500</v>
      </c>
    </row>
    <row r="303" spans="1:8" s="17" customFormat="1" ht="78.75">
      <c r="A303" s="13">
        <v>280</v>
      </c>
      <c r="B303" s="40" t="s">
        <v>292</v>
      </c>
      <c r="C303" s="11"/>
      <c r="D303" s="14" t="s">
        <v>28</v>
      </c>
      <c r="E303" s="11" t="s">
        <v>398</v>
      </c>
      <c r="F303" s="53">
        <v>1</v>
      </c>
      <c r="G303" s="42">
        <v>3100</v>
      </c>
      <c r="H303" s="42">
        <v>3100</v>
      </c>
    </row>
    <row r="304" spans="1:8" s="17" customFormat="1" ht="47.25">
      <c r="A304" s="13">
        <v>281</v>
      </c>
      <c r="B304" s="40" t="s">
        <v>293</v>
      </c>
      <c r="C304" s="11"/>
      <c r="D304" s="14" t="s">
        <v>28</v>
      </c>
      <c r="E304" s="11" t="s">
        <v>398</v>
      </c>
      <c r="F304" s="53">
        <v>5</v>
      </c>
      <c r="G304" s="42">
        <f>H304/F304</f>
        <v>600</v>
      </c>
      <c r="H304" s="42">
        <v>3000</v>
      </c>
    </row>
    <row r="305" spans="1:8" s="17" customFormat="1" ht="31.5">
      <c r="A305" s="13">
        <v>282</v>
      </c>
      <c r="B305" s="40" t="s">
        <v>294</v>
      </c>
      <c r="C305" s="11"/>
      <c r="D305" s="14" t="s">
        <v>28</v>
      </c>
      <c r="E305" s="11" t="s">
        <v>398</v>
      </c>
      <c r="F305" s="53">
        <v>5</v>
      </c>
      <c r="G305" s="42">
        <v>600</v>
      </c>
      <c r="H305" s="42">
        <v>3000</v>
      </c>
    </row>
    <row r="306" spans="1:8" s="17" customFormat="1" ht="63">
      <c r="A306" s="13">
        <v>283</v>
      </c>
      <c r="B306" s="40" t="s">
        <v>295</v>
      </c>
      <c r="C306" s="11"/>
      <c r="D306" s="14" t="s">
        <v>28</v>
      </c>
      <c r="E306" s="11" t="s">
        <v>398</v>
      </c>
      <c r="F306" s="53">
        <v>2</v>
      </c>
      <c r="G306" s="42">
        <v>1400</v>
      </c>
      <c r="H306" s="42">
        <v>2800</v>
      </c>
    </row>
    <row r="307" spans="1:8" s="17" customFormat="1" ht="63">
      <c r="A307" s="13">
        <v>284</v>
      </c>
      <c r="B307" s="40" t="s">
        <v>296</v>
      </c>
      <c r="C307" s="11"/>
      <c r="D307" s="14" t="s">
        <v>28</v>
      </c>
      <c r="E307" s="11" t="s">
        <v>398</v>
      </c>
      <c r="F307" s="53">
        <v>1</v>
      </c>
      <c r="G307" s="42">
        <v>2700</v>
      </c>
      <c r="H307" s="42">
        <v>2700</v>
      </c>
    </row>
    <row r="308" spans="1:8" s="17" customFormat="1" ht="47.25">
      <c r="A308" s="13">
        <v>285</v>
      </c>
      <c r="B308" s="40" t="s">
        <v>264</v>
      </c>
      <c r="C308" s="11"/>
      <c r="D308" s="14" t="s">
        <v>28</v>
      </c>
      <c r="E308" s="11" t="s">
        <v>398</v>
      </c>
      <c r="F308" s="53">
        <v>1</v>
      </c>
      <c r="G308" s="42">
        <v>2600</v>
      </c>
      <c r="H308" s="42">
        <v>2600</v>
      </c>
    </row>
    <row r="309" spans="1:8" s="17" customFormat="1" ht="78.75">
      <c r="A309" s="13">
        <v>286</v>
      </c>
      <c r="B309" s="40" t="s">
        <v>297</v>
      </c>
      <c r="C309" s="11"/>
      <c r="D309" s="14" t="s">
        <v>28</v>
      </c>
      <c r="E309" s="11" t="s">
        <v>398</v>
      </c>
      <c r="F309" s="53">
        <v>2</v>
      </c>
      <c r="G309" s="42">
        <v>1300</v>
      </c>
      <c r="H309" s="42">
        <v>2600</v>
      </c>
    </row>
    <row r="310" spans="1:8" s="17" customFormat="1" ht="63">
      <c r="A310" s="13">
        <v>287</v>
      </c>
      <c r="B310" s="40" t="s">
        <v>298</v>
      </c>
      <c r="C310" s="11"/>
      <c r="D310" s="14" t="s">
        <v>28</v>
      </c>
      <c r="E310" s="11" t="s">
        <v>398</v>
      </c>
      <c r="F310" s="53">
        <v>1</v>
      </c>
      <c r="G310" s="42">
        <v>2500</v>
      </c>
      <c r="H310" s="42">
        <v>2500</v>
      </c>
    </row>
    <row r="311" spans="1:8" s="17" customFormat="1" ht="31.5">
      <c r="A311" s="13">
        <v>288</v>
      </c>
      <c r="B311" s="40" t="s">
        <v>299</v>
      </c>
      <c r="C311" s="11"/>
      <c r="D311" s="14" t="s">
        <v>28</v>
      </c>
      <c r="E311" s="11" t="s">
        <v>398</v>
      </c>
      <c r="F311" s="53">
        <v>1</v>
      </c>
      <c r="G311" s="42">
        <v>2500</v>
      </c>
      <c r="H311" s="42">
        <v>2500</v>
      </c>
    </row>
    <row r="312" spans="1:8" s="17" customFormat="1" ht="47.25">
      <c r="A312" s="13">
        <v>289</v>
      </c>
      <c r="B312" s="40" t="s">
        <v>300</v>
      </c>
      <c r="C312" s="11"/>
      <c r="D312" s="14" t="s">
        <v>28</v>
      </c>
      <c r="E312" s="11" t="s">
        <v>398</v>
      </c>
      <c r="F312" s="53">
        <v>1</v>
      </c>
      <c r="G312" s="42">
        <v>2500</v>
      </c>
      <c r="H312" s="42">
        <v>2500</v>
      </c>
    </row>
    <row r="313" spans="1:8" s="17" customFormat="1" ht="31.5">
      <c r="A313" s="13">
        <v>290</v>
      </c>
      <c r="B313" s="40" t="s">
        <v>301</v>
      </c>
      <c r="C313" s="11"/>
      <c r="D313" s="14" t="s">
        <v>28</v>
      </c>
      <c r="E313" s="11" t="s">
        <v>398</v>
      </c>
      <c r="F313" s="53">
        <v>1</v>
      </c>
      <c r="G313" s="42">
        <v>2500</v>
      </c>
      <c r="H313" s="42">
        <v>2500</v>
      </c>
    </row>
    <row r="314" spans="1:8" s="17" customFormat="1" ht="31.5">
      <c r="A314" s="13">
        <v>291</v>
      </c>
      <c r="B314" s="40" t="s">
        <v>302</v>
      </c>
      <c r="C314" s="11"/>
      <c r="D314" s="14" t="s">
        <v>28</v>
      </c>
      <c r="E314" s="11" t="s">
        <v>398</v>
      </c>
      <c r="F314" s="53">
        <v>1</v>
      </c>
      <c r="G314" s="42">
        <v>2500</v>
      </c>
      <c r="H314" s="42">
        <v>2500</v>
      </c>
    </row>
    <row r="315" spans="1:8" s="17" customFormat="1" ht="47.25">
      <c r="A315" s="13">
        <v>292</v>
      </c>
      <c r="B315" s="40" t="s">
        <v>303</v>
      </c>
      <c r="C315" s="11"/>
      <c r="D315" s="14" t="s">
        <v>28</v>
      </c>
      <c r="E315" s="11" t="s">
        <v>398</v>
      </c>
      <c r="F315" s="53">
        <v>2</v>
      </c>
      <c r="G315" s="42">
        <v>1200</v>
      </c>
      <c r="H315" s="42">
        <v>2400</v>
      </c>
    </row>
    <row r="316" spans="1:8" s="17" customFormat="1" ht="31.5">
      <c r="A316" s="13">
        <v>293</v>
      </c>
      <c r="B316" s="40" t="s">
        <v>304</v>
      </c>
      <c r="C316" s="11"/>
      <c r="D316" s="14" t="s">
        <v>28</v>
      </c>
      <c r="E316" s="11" t="s">
        <v>398</v>
      </c>
      <c r="F316" s="53">
        <v>1</v>
      </c>
      <c r="G316" s="42">
        <v>2200</v>
      </c>
      <c r="H316" s="42">
        <v>2200</v>
      </c>
    </row>
    <row r="317" spans="1:8" s="17" customFormat="1" ht="63">
      <c r="A317" s="13">
        <v>294</v>
      </c>
      <c r="B317" s="40" t="s">
        <v>280</v>
      </c>
      <c r="C317" s="11"/>
      <c r="D317" s="14" t="s">
        <v>28</v>
      </c>
      <c r="E317" s="11" t="s">
        <v>398</v>
      </c>
      <c r="F317" s="53">
        <v>1</v>
      </c>
      <c r="G317" s="42">
        <v>2200</v>
      </c>
      <c r="H317" s="42">
        <v>2200</v>
      </c>
    </row>
    <row r="318" spans="1:8" s="17" customFormat="1" ht="31.5">
      <c r="A318" s="13">
        <v>295</v>
      </c>
      <c r="B318" s="40" t="s">
        <v>305</v>
      </c>
      <c r="C318" s="11"/>
      <c r="D318" s="14" t="s">
        <v>28</v>
      </c>
      <c r="E318" s="11" t="s">
        <v>398</v>
      </c>
      <c r="F318" s="53">
        <v>1</v>
      </c>
      <c r="G318" s="42">
        <v>2200</v>
      </c>
      <c r="H318" s="42">
        <v>2200</v>
      </c>
    </row>
    <row r="319" spans="1:8" s="17" customFormat="1" ht="31.5">
      <c r="A319" s="13">
        <v>296</v>
      </c>
      <c r="B319" s="40" t="s">
        <v>306</v>
      </c>
      <c r="C319" s="11"/>
      <c r="D319" s="14" t="s">
        <v>28</v>
      </c>
      <c r="E319" s="11" t="s">
        <v>398</v>
      </c>
      <c r="F319" s="53">
        <v>1</v>
      </c>
      <c r="G319" s="42">
        <v>2200</v>
      </c>
      <c r="H319" s="42">
        <v>2200</v>
      </c>
    </row>
    <row r="320" spans="1:8" s="17" customFormat="1" ht="63">
      <c r="A320" s="13">
        <v>297</v>
      </c>
      <c r="B320" s="40" t="s">
        <v>307</v>
      </c>
      <c r="C320" s="11"/>
      <c r="D320" s="14" t="s">
        <v>28</v>
      </c>
      <c r="E320" s="11" t="s">
        <v>398</v>
      </c>
      <c r="F320" s="53">
        <v>1</v>
      </c>
      <c r="G320" s="42">
        <v>2200</v>
      </c>
      <c r="H320" s="42">
        <v>2200</v>
      </c>
    </row>
    <row r="321" spans="1:8" s="17" customFormat="1" ht="78.75">
      <c r="A321" s="13">
        <v>298</v>
      </c>
      <c r="B321" s="40" t="s">
        <v>308</v>
      </c>
      <c r="C321" s="11"/>
      <c r="D321" s="14" t="s">
        <v>28</v>
      </c>
      <c r="E321" s="11" t="s">
        <v>398</v>
      </c>
      <c r="F321" s="53">
        <v>1</v>
      </c>
      <c r="G321" s="42">
        <v>2100</v>
      </c>
      <c r="H321" s="42">
        <v>2100</v>
      </c>
    </row>
    <row r="322" spans="1:8" s="17" customFormat="1" ht="63">
      <c r="A322" s="13">
        <v>299</v>
      </c>
      <c r="B322" s="40" t="s">
        <v>282</v>
      </c>
      <c r="C322" s="11"/>
      <c r="D322" s="14" t="s">
        <v>28</v>
      </c>
      <c r="E322" s="11" t="s">
        <v>398</v>
      </c>
      <c r="F322" s="53">
        <v>1</v>
      </c>
      <c r="G322" s="42">
        <v>2000</v>
      </c>
      <c r="H322" s="42">
        <v>2000</v>
      </c>
    </row>
    <row r="323" spans="1:8" s="17" customFormat="1" ht="31.5">
      <c r="A323" s="13">
        <v>300</v>
      </c>
      <c r="B323" s="40" t="s">
        <v>270</v>
      </c>
      <c r="C323" s="11"/>
      <c r="D323" s="14" t="s">
        <v>28</v>
      </c>
      <c r="E323" s="11" t="s">
        <v>398</v>
      </c>
      <c r="F323" s="53">
        <v>2</v>
      </c>
      <c r="G323" s="42">
        <v>1000</v>
      </c>
      <c r="H323" s="42">
        <v>2000</v>
      </c>
    </row>
    <row r="324" spans="1:8" s="17" customFormat="1" ht="31.5">
      <c r="A324" s="13">
        <v>301</v>
      </c>
      <c r="B324" s="40" t="s">
        <v>265</v>
      </c>
      <c r="C324" s="11"/>
      <c r="D324" s="14" t="s">
        <v>28</v>
      </c>
      <c r="E324" s="11" t="s">
        <v>398</v>
      </c>
      <c r="F324" s="53">
        <v>2</v>
      </c>
      <c r="G324" s="42">
        <v>1000</v>
      </c>
      <c r="H324" s="42">
        <v>2000</v>
      </c>
    </row>
    <row r="325" spans="1:8" s="17" customFormat="1" ht="78.75">
      <c r="A325" s="13">
        <v>302</v>
      </c>
      <c r="B325" s="40" t="s">
        <v>309</v>
      </c>
      <c r="C325" s="11"/>
      <c r="D325" s="14" t="s">
        <v>28</v>
      </c>
      <c r="E325" s="11" t="s">
        <v>398</v>
      </c>
      <c r="F325" s="53">
        <v>1</v>
      </c>
      <c r="G325" s="42">
        <v>2000</v>
      </c>
      <c r="H325" s="42">
        <v>2000</v>
      </c>
    </row>
    <row r="326" spans="1:8" s="17" customFormat="1" ht="31.5">
      <c r="A326" s="13">
        <v>303</v>
      </c>
      <c r="B326" s="40" t="s">
        <v>270</v>
      </c>
      <c r="C326" s="11"/>
      <c r="D326" s="14" t="s">
        <v>28</v>
      </c>
      <c r="E326" s="11" t="s">
        <v>398</v>
      </c>
      <c r="F326" s="53">
        <v>2</v>
      </c>
      <c r="G326" s="42">
        <v>1000</v>
      </c>
      <c r="H326" s="42">
        <v>2000</v>
      </c>
    </row>
    <row r="327" spans="1:8" s="17" customFormat="1" ht="31.5">
      <c r="A327" s="13">
        <v>304</v>
      </c>
      <c r="B327" s="40" t="s">
        <v>310</v>
      </c>
      <c r="C327" s="11"/>
      <c r="D327" s="14" t="s">
        <v>28</v>
      </c>
      <c r="E327" s="11" t="s">
        <v>398</v>
      </c>
      <c r="F327" s="53">
        <v>1</v>
      </c>
      <c r="G327" s="42">
        <v>2000</v>
      </c>
      <c r="H327" s="42">
        <v>2000</v>
      </c>
    </row>
    <row r="328" spans="1:8" s="17" customFormat="1" ht="47.25">
      <c r="A328" s="13">
        <v>305</v>
      </c>
      <c r="B328" s="40" t="s">
        <v>311</v>
      </c>
      <c r="C328" s="11"/>
      <c r="D328" s="14" t="s">
        <v>28</v>
      </c>
      <c r="E328" s="11" t="s">
        <v>398</v>
      </c>
      <c r="F328" s="53">
        <v>1</v>
      </c>
      <c r="G328" s="42">
        <v>2000</v>
      </c>
      <c r="H328" s="42">
        <v>2000</v>
      </c>
    </row>
    <row r="329" spans="1:8" s="17" customFormat="1" ht="47.25">
      <c r="A329" s="13">
        <v>306</v>
      </c>
      <c r="B329" s="40" t="s">
        <v>312</v>
      </c>
      <c r="C329" s="11"/>
      <c r="D329" s="14" t="s">
        <v>28</v>
      </c>
      <c r="E329" s="11" t="s">
        <v>398</v>
      </c>
      <c r="F329" s="53">
        <v>1</v>
      </c>
      <c r="G329" s="42">
        <v>1900</v>
      </c>
      <c r="H329" s="42">
        <v>1900</v>
      </c>
    </row>
    <row r="330" spans="1:8" s="17" customFormat="1" ht="15.75">
      <c r="A330" s="13">
        <v>307</v>
      </c>
      <c r="B330" s="40" t="s">
        <v>313</v>
      </c>
      <c r="C330" s="11"/>
      <c r="D330" s="14" t="s">
        <v>28</v>
      </c>
      <c r="E330" s="11" t="s">
        <v>398</v>
      </c>
      <c r="F330" s="53">
        <v>1</v>
      </c>
      <c r="G330" s="42">
        <v>180</v>
      </c>
      <c r="H330" s="42">
        <v>180</v>
      </c>
    </row>
    <row r="331" spans="1:8" s="17" customFormat="1" ht="63">
      <c r="A331" s="13">
        <v>308</v>
      </c>
      <c r="B331" s="40" t="s">
        <v>314</v>
      </c>
      <c r="C331" s="11"/>
      <c r="D331" s="14" t="s">
        <v>28</v>
      </c>
      <c r="E331" s="11" t="s">
        <v>398</v>
      </c>
      <c r="F331" s="53">
        <v>2</v>
      </c>
      <c r="G331" s="42">
        <v>900</v>
      </c>
      <c r="H331" s="42">
        <v>1800</v>
      </c>
    </row>
    <row r="332" spans="1:8" s="17" customFormat="1" ht="31.5">
      <c r="A332" s="13">
        <v>309</v>
      </c>
      <c r="B332" s="40" t="s">
        <v>315</v>
      </c>
      <c r="C332" s="11"/>
      <c r="D332" s="14" t="s">
        <v>28</v>
      </c>
      <c r="E332" s="11" t="s">
        <v>398</v>
      </c>
      <c r="F332" s="53">
        <v>1</v>
      </c>
      <c r="G332" s="42">
        <v>1800</v>
      </c>
      <c r="H332" s="42">
        <v>1800</v>
      </c>
    </row>
    <row r="333" spans="1:8" s="17" customFormat="1" ht="63">
      <c r="A333" s="13">
        <v>310</v>
      </c>
      <c r="B333" s="40" t="s">
        <v>316</v>
      </c>
      <c r="C333" s="11"/>
      <c r="D333" s="14" t="s">
        <v>28</v>
      </c>
      <c r="E333" s="11" t="s">
        <v>398</v>
      </c>
      <c r="F333" s="53">
        <v>1</v>
      </c>
      <c r="G333" s="42">
        <v>1800</v>
      </c>
      <c r="H333" s="42">
        <v>1800</v>
      </c>
    </row>
    <row r="334" spans="1:8" s="17" customFormat="1" ht="63">
      <c r="A334" s="13">
        <v>311</v>
      </c>
      <c r="B334" s="40" t="s">
        <v>317</v>
      </c>
      <c r="C334" s="11"/>
      <c r="D334" s="14" t="s">
        <v>28</v>
      </c>
      <c r="E334" s="11" t="s">
        <v>398</v>
      </c>
      <c r="F334" s="53">
        <v>1</v>
      </c>
      <c r="G334" s="42">
        <v>1800</v>
      </c>
      <c r="H334" s="42">
        <v>1800</v>
      </c>
    </row>
    <row r="335" spans="1:8" s="17" customFormat="1" ht="47.25">
      <c r="A335" s="13">
        <v>312</v>
      </c>
      <c r="B335" s="40" t="s">
        <v>318</v>
      </c>
      <c r="C335" s="11"/>
      <c r="D335" s="14" t="s">
        <v>28</v>
      </c>
      <c r="E335" s="11" t="s">
        <v>398</v>
      </c>
      <c r="F335" s="53">
        <v>1</v>
      </c>
      <c r="G335" s="42">
        <v>1700</v>
      </c>
      <c r="H335" s="42">
        <v>1700</v>
      </c>
    </row>
    <row r="336" spans="1:8" s="17" customFormat="1" ht="47.25">
      <c r="A336" s="13">
        <v>313</v>
      </c>
      <c r="B336" s="40" t="s">
        <v>319</v>
      </c>
      <c r="C336" s="11"/>
      <c r="D336" s="14" t="s">
        <v>28</v>
      </c>
      <c r="E336" s="11" t="s">
        <v>398</v>
      </c>
      <c r="F336" s="53">
        <v>1</v>
      </c>
      <c r="G336" s="42">
        <v>1700</v>
      </c>
      <c r="H336" s="42">
        <v>1700</v>
      </c>
    </row>
    <row r="337" spans="1:8" s="17" customFormat="1" ht="78.75">
      <c r="A337" s="13">
        <v>314</v>
      </c>
      <c r="B337" s="40" t="s">
        <v>320</v>
      </c>
      <c r="C337" s="11"/>
      <c r="D337" s="14" t="s">
        <v>28</v>
      </c>
      <c r="E337" s="11" t="s">
        <v>398</v>
      </c>
      <c r="F337" s="53">
        <v>4</v>
      </c>
      <c r="G337" s="42">
        <v>400</v>
      </c>
      <c r="H337" s="42">
        <v>1600</v>
      </c>
    </row>
    <row r="338" spans="1:8" s="17" customFormat="1" ht="31.5">
      <c r="A338" s="13">
        <v>315</v>
      </c>
      <c r="B338" s="40" t="s">
        <v>321</v>
      </c>
      <c r="C338" s="11"/>
      <c r="D338" s="14" t="s">
        <v>28</v>
      </c>
      <c r="E338" s="11" t="s">
        <v>398</v>
      </c>
      <c r="F338" s="53">
        <v>2</v>
      </c>
      <c r="G338" s="42">
        <v>800</v>
      </c>
      <c r="H338" s="42">
        <v>1600</v>
      </c>
    </row>
    <row r="339" spans="1:8" s="17" customFormat="1" ht="47.25">
      <c r="A339" s="13">
        <v>316</v>
      </c>
      <c r="B339" s="40" t="s">
        <v>322</v>
      </c>
      <c r="C339" s="11"/>
      <c r="D339" s="14" t="s">
        <v>28</v>
      </c>
      <c r="E339" s="11" t="s">
        <v>398</v>
      </c>
      <c r="F339" s="53">
        <v>1</v>
      </c>
      <c r="G339" s="42">
        <v>1600</v>
      </c>
      <c r="H339" s="42">
        <v>1600</v>
      </c>
    </row>
    <row r="340" spans="1:8" s="17" customFormat="1" ht="15.75">
      <c r="A340" s="13">
        <v>317</v>
      </c>
      <c r="B340" s="40" t="s">
        <v>323</v>
      </c>
      <c r="C340" s="11"/>
      <c r="D340" s="14" t="s">
        <v>28</v>
      </c>
      <c r="E340" s="11" t="s">
        <v>398</v>
      </c>
      <c r="F340" s="53">
        <v>2</v>
      </c>
      <c r="G340" s="42">
        <v>800</v>
      </c>
      <c r="H340" s="42">
        <v>1600</v>
      </c>
    </row>
    <row r="341" spans="1:8" s="17" customFormat="1" ht="63">
      <c r="A341" s="13">
        <v>318</v>
      </c>
      <c r="B341" s="40" t="s">
        <v>324</v>
      </c>
      <c r="C341" s="11"/>
      <c r="D341" s="14" t="s">
        <v>28</v>
      </c>
      <c r="E341" s="11" t="s">
        <v>398</v>
      </c>
      <c r="F341" s="53">
        <v>1</v>
      </c>
      <c r="G341" s="42">
        <v>1600</v>
      </c>
      <c r="H341" s="42">
        <v>1600</v>
      </c>
    </row>
    <row r="342" spans="1:8" s="17" customFormat="1" ht="31.5">
      <c r="A342" s="13">
        <v>319</v>
      </c>
      <c r="B342" s="40" t="s">
        <v>273</v>
      </c>
      <c r="C342" s="11"/>
      <c r="D342" s="14" t="s">
        <v>28</v>
      </c>
      <c r="E342" s="11" t="s">
        <v>398</v>
      </c>
      <c r="F342" s="53">
        <v>2</v>
      </c>
      <c r="G342" s="42">
        <v>800</v>
      </c>
      <c r="H342" s="42">
        <v>1600</v>
      </c>
    </row>
    <row r="343" spans="1:8" s="17" customFormat="1" ht="31.5">
      <c r="A343" s="13">
        <v>320</v>
      </c>
      <c r="B343" s="40" t="s">
        <v>273</v>
      </c>
      <c r="C343" s="11"/>
      <c r="D343" s="14" t="s">
        <v>28</v>
      </c>
      <c r="E343" s="11" t="s">
        <v>398</v>
      </c>
      <c r="F343" s="53">
        <v>2</v>
      </c>
      <c r="G343" s="42">
        <v>800</v>
      </c>
      <c r="H343" s="42">
        <v>1600</v>
      </c>
    </row>
    <row r="344" spans="1:8" s="17" customFormat="1" ht="47.25">
      <c r="A344" s="13">
        <v>321</v>
      </c>
      <c r="B344" s="40" t="s">
        <v>325</v>
      </c>
      <c r="C344" s="11"/>
      <c r="D344" s="14" t="s">
        <v>28</v>
      </c>
      <c r="E344" s="11" t="s">
        <v>398</v>
      </c>
      <c r="F344" s="53">
        <v>1</v>
      </c>
      <c r="G344" s="42">
        <v>1500</v>
      </c>
      <c r="H344" s="42">
        <v>1500</v>
      </c>
    </row>
    <row r="345" spans="1:8" s="17" customFormat="1" ht="63">
      <c r="A345" s="13">
        <v>322</v>
      </c>
      <c r="B345" s="40" t="s">
        <v>275</v>
      </c>
      <c r="C345" s="11"/>
      <c r="D345" s="14" t="s">
        <v>28</v>
      </c>
      <c r="E345" s="11" t="s">
        <v>398</v>
      </c>
      <c r="F345" s="53">
        <v>1</v>
      </c>
      <c r="G345" s="42">
        <v>1500</v>
      </c>
      <c r="H345" s="42">
        <v>1500</v>
      </c>
    </row>
    <row r="346" spans="1:8" s="17" customFormat="1" ht="63">
      <c r="A346" s="13">
        <v>323</v>
      </c>
      <c r="B346" s="40" t="s">
        <v>326</v>
      </c>
      <c r="C346" s="11"/>
      <c r="D346" s="14" t="s">
        <v>28</v>
      </c>
      <c r="E346" s="11" t="s">
        <v>398</v>
      </c>
      <c r="F346" s="53">
        <v>1</v>
      </c>
      <c r="G346" s="42">
        <v>1500</v>
      </c>
      <c r="H346" s="42">
        <v>1500</v>
      </c>
    </row>
    <row r="347" spans="1:8" s="17" customFormat="1" ht="63">
      <c r="A347" s="13">
        <v>324</v>
      </c>
      <c r="B347" s="40" t="s">
        <v>327</v>
      </c>
      <c r="C347" s="11"/>
      <c r="D347" s="14" t="s">
        <v>28</v>
      </c>
      <c r="E347" s="11" t="s">
        <v>398</v>
      </c>
      <c r="F347" s="53">
        <v>1</v>
      </c>
      <c r="G347" s="42">
        <v>1500</v>
      </c>
      <c r="H347" s="42">
        <v>1500</v>
      </c>
    </row>
    <row r="348" spans="1:8" s="17" customFormat="1" ht="47.25">
      <c r="A348" s="13">
        <v>325</v>
      </c>
      <c r="B348" s="40" t="s">
        <v>328</v>
      </c>
      <c r="C348" s="11"/>
      <c r="D348" s="14" t="s">
        <v>28</v>
      </c>
      <c r="E348" s="11" t="s">
        <v>398</v>
      </c>
      <c r="F348" s="53">
        <v>1</v>
      </c>
      <c r="G348" s="42">
        <v>1500</v>
      </c>
      <c r="H348" s="42">
        <v>1500</v>
      </c>
    </row>
    <row r="349" spans="1:8" s="17" customFormat="1" ht="63">
      <c r="A349" s="13">
        <v>326</v>
      </c>
      <c r="B349" s="40" t="s">
        <v>329</v>
      </c>
      <c r="C349" s="11"/>
      <c r="D349" s="14" t="s">
        <v>28</v>
      </c>
      <c r="E349" s="11" t="s">
        <v>398</v>
      </c>
      <c r="F349" s="53">
        <v>1</v>
      </c>
      <c r="G349" s="42">
        <v>1500</v>
      </c>
      <c r="H349" s="42">
        <v>1500</v>
      </c>
    </row>
    <row r="350" spans="1:8" s="17" customFormat="1" ht="47.25">
      <c r="A350" s="13">
        <v>327</v>
      </c>
      <c r="B350" s="40" t="s">
        <v>330</v>
      </c>
      <c r="C350" s="11"/>
      <c r="D350" s="14" t="s">
        <v>28</v>
      </c>
      <c r="E350" s="11" t="s">
        <v>398</v>
      </c>
      <c r="F350" s="53">
        <v>5</v>
      </c>
      <c r="G350" s="42">
        <v>300</v>
      </c>
      <c r="H350" s="42">
        <v>1500</v>
      </c>
    </row>
    <row r="351" spans="1:8" s="17" customFormat="1" ht="47.25">
      <c r="A351" s="13">
        <v>328</v>
      </c>
      <c r="B351" s="40" t="s">
        <v>331</v>
      </c>
      <c r="C351" s="11"/>
      <c r="D351" s="14" t="s">
        <v>28</v>
      </c>
      <c r="E351" s="11" t="s">
        <v>398</v>
      </c>
      <c r="F351" s="53">
        <v>1</v>
      </c>
      <c r="G351" s="42">
        <v>1500</v>
      </c>
      <c r="H351" s="42">
        <v>1500</v>
      </c>
    </row>
    <row r="352" spans="1:8" s="17" customFormat="1" ht="31.5">
      <c r="A352" s="13">
        <v>329</v>
      </c>
      <c r="B352" s="40" t="s">
        <v>332</v>
      </c>
      <c r="C352" s="11"/>
      <c r="D352" s="14" t="s">
        <v>28</v>
      </c>
      <c r="E352" s="11" t="s">
        <v>398</v>
      </c>
      <c r="F352" s="53">
        <v>5</v>
      </c>
      <c r="G352" s="42">
        <v>300</v>
      </c>
      <c r="H352" s="42">
        <v>1500</v>
      </c>
    </row>
    <row r="353" spans="1:8" s="17" customFormat="1" ht="47.25">
      <c r="A353" s="13">
        <v>330</v>
      </c>
      <c r="B353" s="40" t="s">
        <v>333</v>
      </c>
      <c r="C353" s="11"/>
      <c r="D353" s="14" t="s">
        <v>28</v>
      </c>
      <c r="E353" s="11" t="s">
        <v>398</v>
      </c>
      <c r="F353" s="53">
        <v>1</v>
      </c>
      <c r="G353" s="42">
        <v>1500</v>
      </c>
      <c r="H353" s="42">
        <v>1500</v>
      </c>
    </row>
    <row r="354" spans="1:8" s="17" customFormat="1" ht="63">
      <c r="A354" s="13">
        <v>331</v>
      </c>
      <c r="B354" s="40" t="s">
        <v>334</v>
      </c>
      <c r="C354" s="11"/>
      <c r="D354" s="14" t="s">
        <v>28</v>
      </c>
      <c r="E354" s="11" t="s">
        <v>398</v>
      </c>
      <c r="F354" s="53">
        <v>1</v>
      </c>
      <c r="G354" s="42">
        <v>1500</v>
      </c>
      <c r="H354" s="42">
        <v>1500</v>
      </c>
    </row>
    <row r="355" spans="1:8" s="17" customFormat="1" ht="63">
      <c r="A355" s="13">
        <v>332</v>
      </c>
      <c r="B355" s="40" t="s">
        <v>295</v>
      </c>
      <c r="C355" s="11"/>
      <c r="D355" s="14" t="s">
        <v>28</v>
      </c>
      <c r="E355" s="11" t="s">
        <v>398</v>
      </c>
      <c r="F355" s="53">
        <v>1</v>
      </c>
      <c r="G355" s="42">
        <v>1400</v>
      </c>
      <c r="H355" s="42">
        <v>1400</v>
      </c>
    </row>
    <row r="356" spans="1:8" s="17" customFormat="1" ht="31.5">
      <c r="A356" s="13">
        <v>333</v>
      </c>
      <c r="B356" s="40" t="s">
        <v>335</v>
      </c>
      <c r="C356" s="11"/>
      <c r="D356" s="14" t="s">
        <v>28</v>
      </c>
      <c r="E356" s="11" t="s">
        <v>398</v>
      </c>
      <c r="F356" s="53">
        <v>1</v>
      </c>
      <c r="G356" s="42">
        <v>1400</v>
      </c>
      <c r="H356" s="42">
        <v>1400</v>
      </c>
    </row>
    <row r="357" spans="1:8" s="17" customFormat="1" ht="78.75">
      <c r="A357" s="13">
        <v>334</v>
      </c>
      <c r="B357" s="40" t="s">
        <v>297</v>
      </c>
      <c r="C357" s="11"/>
      <c r="D357" s="14" t="s">
        <v>28</v>
      </c>
      <c r="E357" s="11" t="s">
        <v>398</v>
      </c>
      <c r="F357" s="53">
        <v>1</v>
      </c>
      <c r="G357" s="42">
        <v>1300</v>
      </c>
      <c r="H357" s="42">
        <v>1300</v>
      </c>
    </row>
    <row r="358" spans="1:8" s="17" customFormat="1" ht="63">
      <c r="A358" s="13">
        <v>335</v>
      </c>
      <c r="B358" s="40" t="s">
        <v>336</v>
      </c>
      <c r="C358" s="11"/>
      <c r="D358" s="14" t="s">
        <v>28</v>
      </c>
      <c r="E358" s="11" t="s">
        <v>398</v>
      </c>
      <c r="F358" s="53">
        <v>1</v>
      </c>
      <c r="G358" s="42">
        <v>1300</v>
      </c>
      <c r="H358" s="42">
        <v>1300</v>
      </c>
    </row>
    <row r="359" spans="1:8" s="17" customFormat="1" ht="47.25">
      <c r="A359" s="13">
        <v>336</v>
      </c>
      <c r="B359" s="40" t="s">
        <v>337</v>
      </c>
      <c r="C359" s="11"/>
      <c r="D359" s="14" t="s">
        <v>28</v>
      </c>
      <c r="E359" s="11" t="s">
        <v>398</v>
      </c>
      <c r="F359" s="53">
        <v>1</v>
      </c>
      <c r="G359" s="42">
        <v>1300</v>
      </c>
      <c r="H359" s="42">
        <v>1300</v>
      </c>
    </row>
    <row r="360" spans="1:8" s="17" customFormat="1" ht="47.25">
      <c r="A360" s="13">
        <v>337</v>
      </c>
      <c r="B360" s="40" t="s">
        <v>338</v>
      </c>
      <c r="C360" s="11"/>
      <c r="D360" s="14" t="s">
        <v>28</v>
      </c>
      <c r="E360" s="11" t="s">
        <v>398</v>
      </c>
      <c r="F360" s="53">
        <v>1</v>
      </c>
      <c r="G360" s="42">
        <v>1300</v>
      </c>
      <c r="H360" s="42">
        <v>1300</v>
      </c>
    </row>
    <row r="361" spans="1:8" s="17" customFormat="1" ht="63">
      <c r="A361" s="13">
        <v>338</v>
      </c>
      <c r="B361" s="40" t="s">
        <v>339</v>
      </c>
      <c r="C361" s="11"/>
      <c r="D361" s="14" t="s">
        <v>28</v>
      </c>
      <c r="E361" s="11" t="s">
        <v>398</v>
      </c>
      <c r="F361" s="53">
        <v>1</v>
      </c>
      <c r="G361" s="42">
        <v>1300</v>
      </c>
      <c r="H361" s="42">
        <v>1300</v>
      </c>
    </row>
    <row r="362" spans="1:8" s="17" customFormat="1" ht="47.25">
      <c r="A362" s="13">
        <v>339</v>
      </c>
      <c r="B362" s="40" t="s">
        <v>340</v>
      </c>
      <c r="C362" s="11"/>
      <c r="D362" s="14" t="s">
        <v>28</v>
      </c>
      <c r="E362" s="11" t="s">
        <v>398</v>
      </c>
      <c r="F362" s="53">
        <v>1</v>
      </c>
      <c r="G362" s="42">
        <v>1200</v>
      </c>
      <c r="H362" s="42">
        <v>1200</v>
      </c>
    </row>
    <row r="363" spans="1:8" s="17" customFormat="1" ht="47.25">
      <c r="A363" s="13">
        <v>340</v>
      </c>
      <c r="B363" s="40" t="s">
        <v>341</v>
      </c>
      <c r="C363" s="11"/>
      <c r="D363" s="14" t="s">
        <v>28</v>
      </c>
      <c r="E363" s="11" t="s">
        <v>398</v>
      </c>
      <c r="F363" s="53">
        <v>2</v>
      </c>
      <c r="G363" s="42">
        <v>600</v>
      </c>
      <c r="H363" s="42">
        <v>1200</v>
      </c>
    </row>
    <row r="364" spans="1:8" s="17" customFormat="1" ht="78.75">
      <c r="A364" s="13">
        <v>341</v>
      </c>
      <c r="B364" s="40" t="s">
        <v>342</v>
      </c>
      <c r="C364" s="11"/>
      <c r="D364" s="14" t="s">
        <v>28</v>
      </c>
      <c r="E364" s="11" t="s">
        <v>398</v>
      </c>
      <c r="F364" s="53">
        <v>1</v>
      </c>
      <c r="G364" s="42">
        <v>1200</v>
      </c>
      <c r="H364" s="42">
        <v>1200</v>
      </c>
    </row>
    <row r="365" spans="1:8" s="17" customFormat="1" ht="47.25">
      <c r="A365" s="13">
        <v>342</v>
      </c>
      <c r="B365" s="40" t="s">
        <v>343</v>
      </c>
      <c r="C365" s="11"/>
      <c r="D365" s="14" t="s">
        <v>28</v>
      </c>
      <c r="E365" s="11" t="s">
        <v>398</v>
      </c>
      <c r="F365" s="53">
        <v>1</v>
      </c>
      <c r="G365" s="42">
        <v>1200</v>
      </c>
      <c r="H365" s="42">
        <v>1200</v>
      </c>
    </row>
    <row r="366" spans="1:8" s="17" customFormat="1" ht="31.5">
      <c r="A366" s="13">
        <v>343</v>
      </c>
      <c r="B366" s="40" t="s">
        <v>285</v>
      </c>
      <c r="C366" s="11"/>
      <c r="D366" s="14" t="s">
        <v>28</v>
      </c>
      <c r="E366" s="11" t="s">
        <v>398</v>
      </c>
      <c r="F366" s="53">
        <v>1</v>
      </c>
      <c r="G366" s="42">
        <v>1200</v>
      </c>
      <c r="H366" s="42">
        <v>1200</v>
      </c>
    </row>
    <row r="367" spans="1:8" s="17" customFormat="1" ht="63">
      <c r="A367" s="13">
        <v>344</v>
      </c>
      <c r="B367" s="40" t="s">
        <v>344</v>
      </c>
      <c r="C367" s="11"/>
      <c r="D367" s="14" t="s">
        <v>28</v>
      </c>
      <c r="E367" s="11" t="s">
        <v>398</v>
      </c>
      <c r="F367" s="53">
        <v>1</v>
      </c>
      <c r="G367" s="42">
        <v>1200</v>
      </c>
      <c r="H367" s="42">
        <v>1200</v>
      </c>
    </row>
    <row r="368" spans="1:8" s="17" customFormat="1" ht="78.75">
      <c r="A368" s="13">
        <v>345</v>
      </c>
      <c r="B368" s="40" t="s">
        <v>345</v>
      </c>
      <c r="C368" s="11"/>
      <c r="D368" s="14" t="s">
        <v>28</v>
      </c>
      <c r="E368" s="11" t="s">
        <v>398</v>
      </c>
      <c r="F368" s="53">
        <v>2</v>
      </c>
      <c r="G368" s="42">
        <v>600</v>
      </c>
      <c r="H368" s="42">
        <v>1200</v>
      </c>
    </row>
    <row r="369" spans="1:8" s="17" customFormat="1" ht="31.5">
      <c r="A369" s="13">
        <v>346</v>
      </c>
      <c r="B369" s="40" t="s">
        <v>346</v>
      </c>
      <c r="C369" s="11"/>
      <c r="D369" s="14" t="s">
        <v>28</v>
      </c>
      <c r="E369" s="11" t="s">
        <v>398</v>
      </c>
      <c r="F369" s="53">
        <v>2</v>
      </c>
      <c r="G369" s="42">
        <v>600</v>
      </c>
      <c r="H369" s="42">
        <v>1200</v>
      </c>
    </row>
    <row r="370" spans="1:8" s="17" customFormat="1" ht="78.75">
      <c r="A370" s="13">
        <v>347</v>
      </c>
      <c r="B370" s="40" t="s">
        <v>347</v>
      </c>
      <c r="C370" s="11"/>
      <c r="D370" s="14" t="s">
        <v>28</v>
      </c>
      <c r="E370" s="11" t="s">
        <v>398</v>
      </c>
      <c r="F370" s="53">
        <v>1</v>
      </c>
      <c r="G370" s="42">
        <v>1100</v>
      </c>
      <c r="H370" s="42">
        <v>1100</v>
      </c>
    </row>
    <row r="371" spans="1:8" s="17" customFormat="1" ht="63">
      <c r="A371" s="13">
        <v>348</v>
      </c>
      <c r="B371" s="40" t="s">
        <v>348</v>
      </c>
      <c r="C371" s="11"/>
      <c r="D371" s="14" t="s">
        <v>28</v>
      </c>
      <c r="E371" s="11" t="s">
        <v>398</v>
      </c>
      <c r="F371" s="53">
        <v>1</v>
      </c>
      <c r="G371" s="42">
        <v>1100</v>
      </c>
      <c r="H371" s="42">
        <v>1100</v>
      </c>
    </row>
    <row r="372" spans="1:8" s="17" customFormat="1" ht="47.25">
      <c r="A372" s="13">
        <v>349</v>
      </c>
      <c r="B372" s="40" t="s">
        <v>349</v>
      </c>
      <c r="C372" s="11"/>
      <c r="D372" s="14" t="s">
        <v>28</v>
      </c>
      <c r="E372" s="11" t="s">
        <v>398</v>
      </c>
      <c r="F372" s="53">
        <v>1</v>
      </c>
      <c r="G372" s="42">
        <v>1100</v>
      </c>
      <c r="H372" s="42">
        <v>1100</v>
      </c>
    </row>
    <row r="373" spans="1:8" s="17" customFormat="1" ht="47.25">
      <c r="A373" s="13">
        <v>350</v>
      </c>
      <c r="B373" s="40" t="s">
        <v>350</v>
      </c>
      <c r="C373" s="11"/>
      <c r="D373" s="14" t="s">
        <v>28</v>
      </c>
      <c r="E373" s="11" t="s">
        <v>398</v>
      </c>
      <c r="F373" s="53">
        <v>1</v>
      </c>
      <c r="G373" s="42">
        <v>1100</v>
      </c>
      <c r="H373" s="42">
        <v>1100</v>
      </c>
    </row>
    <row r="374" spans="1:8" s="17" customFormat="1" ht="78.75">
      <c r="A374" s="13">
        <v>351</v>
      </c>
      <c r="B374" s="40" t="s">
        <v>351</v>
      </c>
      <c r="C374" s="11"/>
      <c r="D374" s="14" t="s">
        <v>28</v>
      </c>
      <c r="E374" s="11" t="s">
        <v>398</v>
      </c>
      <c r="F374" s="53">
        <v>1</v>
      </c>
      <c r="G374" s="42">
        <v>1100</v>
      </c>
      <c r="H374" s="42">
        <v>1100</v>
      </c>
    </row>
    <row r="375" spans="1:8" s="17" customFormat="1" ht="31.5">
      <c r="A375" s="13">
        <v>352</v>
      </c>
      <c r="B375" s="40" t="s">
        <v>352</v>
      </c>
      <c r="C375" s="11"/>
      <c r="D375" s="14" t="s">
        <v>28</v>
      </c>
      <c r="E375" s="11" t="s">
        <v>398</v>
      </c>
      <c r="F375" s="53">
        <v>1</v>
      </c>
      <c r="G375" s="42">
        <v>1000</v>
      </c>
      <c r="H375" s="42">
        <v>1000</v>
      </c>
    </row>
    <row r="376" spans="1:8" s="17" customFormat="1" ht="63">
      <c r="A376" s="13">
        <v>353</v>
      </c>
      <c r="B376" s="40" t="s">
        <v>353</v>
      </c>
      <c r="C376" s="11"/>
      <c r="D376" s="14" t="s">
        <v>28</v>
      </c>
      <c r="E376" s="11" t="s">
        <v>398</v>
      </c>
      <c r="F376" s="53">
        <v>1</v>
      </c>
      <c r="G376" s="42">
        <v>950</v>
      </c>
      <c r="H376" s="42">
        <v>950</v>
      </c>
    </row>
    <row r="377" spans="1:8" s="17" customFormat="1" ht="63">
      <c r="A377" s="13">
        <v>354</v>
      </c>
      <c r="B377" s="40" t="s">
        <v>354</v>
      </c>
      <c r="C377" s="11"/>
      <c r="D377" s="14" t="s">
        <v>28</v>
      </c>
      <c r="E377" s="11" t="s">
        <v>398</v>
      </c>
      <c r="F377" s="53">
        <v>1</v>
      </c>
      <c r="G377" s="42">
        <v>900</v>
      </c>
      <c r="H377" s="42">
        <v>900</v>
      </c>
    </row>
    <row r="378" spans="1:8" s="17" customFormat="1" ht="31.5">
      <c r="A378" s="13">
        <v>355</v>
      </c>
      <c r="B378" s="40" t="s">
        <v>355</v>
      </c>
      <c r="C378" s="11"/>
      <c r="D378" s="14" t="s">
        <v>28</v>
      </c>
      <c r="E378" s="11" t="s">
        <v>398</v>
      </c>
      <c r="F378" s="53">
        <v>1</v>
      </c>
      <c r="G378" s="42">
        <v>900</v>
      </c>
      <c r="H378" s="42">
        <v>900</v>
      </c>
    </row>
    <row r="379" spans="1:8" s="17" customFormat="1" ht="63">
      <c r="A379" s="13">
        <v>356</v>
      </c>
      <c r="B379" s="40" t="s">
        <v>356</v>
      </c>
      <c r="C379" s="11"/>
      <c r="D379" s="14" t="s">
        <v>28</v>
      </c>
      <c r="E379" s="11" t="s">
        <v>398</v>
      </c>
      <c r="F379" s="53">
        <v>1</v>
      </c>
      <c r="G379" s="42">
        <v>900</v>
      </c>
      <c r="H379" s="42">
        <v>900</v>
      </c>
    </row>
    <row r="380" spans="1:8" s="17" customFormat="1" ht="31.5">
      <c r="A380" s="13">
        <v>357</v>
      </c>
      <c r="B380" s="40" t="s">
        <v>357</v>
      </c>
      <c r="C380" s="11"/>
      <c r="D380" s="14" t="s">
        <v>28</v>
      </c>
      <c r="E380" s="11" t="s">
        <v>398</v>
      </c>
      <c r="F380" s="53">
        <v>1</v>
      </c>
      <c r="G380" s="42">
        <v>900</v>
      </c>
      <c r="H380" s="42">
        <v>900</v>
      </c>
    </row>
    <row r="381" spans="1:8" s="17" customFormat="1" ht="47.25">
      <c r="A381" s="13">
        <v>358</v>
      </c>
      <c r="B381" s="40" t="s">
        <v>358</v>
      </c>
      <c r="C381" s="11"/>
      <c r="D381" s="14" t="s">
        <v>28</v>
      </c>
      <c r="E381" s="11" t="s">
        <v>398</v>
      </c>
      <c r="F381" s="53">
        <v>1</v>
      </c>
      <c r="G381" s="42">
        <v>800</v>
      </c>
      <c r="H381" s="42">
        <v>800</v>
      </c>
    </row>
    <row r="382" spans="1:8" s="17" customFormat="1" ht="47.25">
      <c r="A382" s="13">
        <v>359</v>
      </c>
      <c r="B382" s="40" t="s">
        <v>359</v>
      </c>
      <c r="C382" s="11"/>
      <c r="D382" s="14" t="s">
        <v>28</v>
      </c>
      <c r="E382" s="11" t="s">
        <v>398</v>
      </c>
      <c r="F382" s="53">
        <v>1</v>
      </c>
      <c r="G382" s="42">
        <v>800</v>
      </c>
      <c r="H382" s="42">
        <v>800</v>
      </c>
    </row>
    <row r="383" spans="1:8" s="17" customFormat="1" ht="47.25">
      <c r="A383" s="13">
        <v>360</v>
      </c>
      <c r="B383" s="40" t="s">
        <v>360</v>
      </c>
      <c r="C383" s="11"/>
      <c r="D383" s="14" t="s">
        <v>28</v>
      </c>
      <c r="E383" s="11" t="s">
        <v>398</v>
      </c>
      <c r="F383" s="53">
        <v>1</v>
      </c>
      <c r="G383" s="42">
        <v>800</v>
      </c>
      <c r="H383" s="42">
        <v>800</v>
      </c>
    </row>
    <row r="384" spans="1:8" s="17" customFormat="1" ht="47.25">
      <c r="A384" s="13">
        <v>361</v>
      </c>
      <c r="B384" s="40" t="s">
        <v>361</v>
      </c>
      <c r="C384" s="11"/>
      <c r="D384" s="14" t="s">
        <v>28</v>
      </c>
      <c r="E384" s="11" t="s">
        <v>398</v>
      </c>
      <c r="F384" s="53">
        <v>1</v>
      </c>
      <c r="G384" s="42">
        <v>750</v>
      </c>
      <c r="H384" s="42">
        <v>750</v>
      </c>
    </row>
    <row r="385" spans="1:8" s="17" customFormat="1" ht="47.25">
      <c r="A385" s="13">
        <v>362</v>
      </c>
      <c r="B385" s="40" t="s">
        <v>362</v>
      </c>
      <c r="C385" s="11"/>
      <c r="D385" s="14" t="s">
        <v>28</v>
      </c>
      <c r="E385" s="11" t="s">
        <v>398</v>
      </c>
      <c r="F385" s="53">
        <v>2</v>
      </c>
      <c r="G385" s="42">
        <v>350</v>
      </c>
      <c r="H385" s="42">
        <v>700</v>
      </c>
    </row>
    <row r="386" spans="1:8" s="17" customFormat="1" ht="31.5">
      <c r="A386" s="13">
        <v>363</v>
      </c>
      <c r="B386" s="40" t="s">
        <v>363</v>
      </c>
      <c r="C386" s="11"/>
      <c r="D386" s="14" t="s">
        <v>28</v>
      </c>
      <c r="E386" s="11" t="s">
        <v>398</v>
      </c>
      <c r="F386" s="53">
        <v>1</v>
      </c>
      <c r="G386" s="42">
        <v>700</v>
      </c>
      <c r="H386" s="42">
        <v>700</v>
      </c>
    </row>
    <row r="387" spans="1:8" s="17" customFormat="1" ht="47.25">
      <c r="A387" s="13">
        <v>364</v>
      </c>
      <c r="B387" s="40" t="s">
        <v>364</v>
      </c>
      <c r="C387" s="11"/>
      <c r="D387" s="14" t="s">
        <v>28</v>
      </c>
      <c r="E387" s="11" t="s">
        <v>398</v>
      </c>
      <c r="F387" s="53">
        <v>1</v>
      </c>
      <c r="G387" s="42">
        <v>700</v>
      </c>
      <c r="H387" s="42">
        <v>700</v>
      </c>
    </row>
    <row r="388" spans="1:8" s="17" customFormat="1" ht="47.25">
      <c r="A388" s="13">
        <v>365</v>
      </c>
      <c r="B388" s="40" t="s">
        <v>365</v>
      </c>
      <c r="C388" s="11"/>
      <c r="D388" s="14" t="s">
        <v>28</v>
      </c>
      <c r="E388" s="11" t="s">
        <v>398</v>
      </c>
      <c r="F388" s="53">
        <v>1</v>
      </c>
      <c r="G388" s="42">
        <v>650</v>
      </c>
      <c r="H388" s="42">
        <v>650</v>
      </c>
    </row>
    <row r="389" spans="1:8" s="17" customFormat="1" ht="47.25">
      <c r="A389" s="13">
        <v>366</v>
      </c>
      <c r="B389" s="40" t="s">
        <v>366</v>
      </c>
      <c r="C389" s="11"/>
      <c r="D389" s="14" t="s">
        <v>28</v>
      </c>
      <c r="E389" s="11" t="s">
        <v>398</v>
      </c>
      <c r="F389" s="53">
        <v>1</v>
      </c>
      <c r="G389" s="42">
        <v>650</v>
      </c>
      <c r="H389" s="42">
        <v>650</v>
      </c>
    </row>
    <row r="390" spans="1:8" s="17" customFormat="1" ht="47.25">
      <c r="A390" s="13">
        <v>367</v>
      </c>
      <c r="B390" s="40" t="s">
        <v>367</v>
      </c>
      <c r="C390" s="11"/>
      <c r="D390" s="14" t="s">
        <v>28</v>
      </c>
      <c r="E390" s="11" t="s">
        <v>398</v>
      </c>
      <c r="F390" s="53">
        <v>1</v>
      </c>
      <c r="G390" s="42">
        <v>550</v>
      </c>
      <c r="H390" s="42">
        <v>550</v>
      </c>
    </row>
    <row r="391" spans="1:8" s="17" customFormat="1" ht="78.75">
      <c r="A391" s="13">
        <v>368</v>
      </c>
      <c r="B391" s="40" t="s">
        <v>368</v>
      </c>
      <c r="C391" s="11"/>
      <c r="D391" s="14" t="s">
        <v>28</v>
      </c>
      <c r="E391" s="11" t="s">
        <v>398</v>
      </c>
      <c r="F391" s="53">
        <v>1</v>
      </c>
      <c r="G391" s="42">
        <v>500</v>
      </c>
      <c r="H391" s="42">
        <v>500</v>
      </c>
    </row>
    <row r="392" spans="1:8" s="17" customFormat="1" ht="47.25">
      <c r="A392" s="13">
        <v>369</v>
      </c>
      <c r="B392" s="40" t="s">
        <v>369</v>
      </c>
      <c r="C392" s="11"/>
      <c r="D392" s="14" t="s">
        <v>28</v>
      </c>
      <c r="E392" s="11" t="s">
        <v>398</v>
      </c>
      <c r="F392" s="53">
        <v>1</v>
      </c>
      <c r="G392" s="42">
        <v>500</v>
      </c>
      <c r="H392" s="42">
        <v>500</v>
      </c>
    </row>
    <row r="393" spans="1:8" s="17" customFormat="1" ht="47.25">
      <c r="A393" s="13">
        <v>370</v>
      </c>
      <c r="B393" s="40" t="s">
        <v>370</v>
      </c>
      <c r="C393" s="11"/>
      <c r="D393" s="14" t="s">
        <v>28</v>
      </c>
      <c r="E393" s="11" t="s">
        <v>398</v>
      </c>
      <c r="F393" s="53">
        <v>1</v>
      </c>
      <c r="G393" s="42">
        <v>500</v>
      </c>
      <c r="H393" s="42">
        <v>500</v>
      </c>
    </row>
    <row r="394" spans="1:8" s="17" customFormat="1" ht="78.75">
      <c r="A394" s="13">
        <v>371</v>
      </c>
      <c r="B394" s="40" t="s">
        <v>371</v>
      </c>
      <c r="C394" s="11"/>
      <c r="D394" s="14" t="s">
        <v>28</v>
      </c>
      <c r="E394" s="11" t="s">
        <v>398</v>
      </c>
      <c r="F394" s="53">
        <v>1</v>
      </c>
      <c r="G394" s="42">
        <v>500</v>
      </c>
      <c r="H394" s="42">
        <v>500</v>
      </c>
    </row>
    <row r="395" spans="1:8" s="17" customFormat="1" ht="94.5">
      <c r="A395" s="13">
        <v>372</v>
      </c>
      <c r="B395" s="40" t="s">
        <v>372</v>
      </c>
      <c r="C395" s="11"/>
      <c r="D395" s="14" t="s">
        <v>28</v>
      </c>
      <c r="E395" s="11" t="s">
        <v>398</v>
      </c>
      <c r="F395" s="53">
        <v>1</v>
      </c>
      <c r="G395" s="42">
        <v>500</v>
      </c>
      <c r="H395" s="42">
        <v>500</v>
      </c>
    </row>
    <row r="396" spans="1:8" s="17" customFormat="1" ht="94.5">
      <c r="A396" s="13">
        <v>373</v>
      </c>
      <c r="B396" s="40" t="s">
        <v>372</v>
      </c>
      <c r="C396" s="11"/>
      <c r="D396" s="14" t="s">
        <v>28</v>
      </c>
      <c r="E396" s="11" t="s">
        <v>398</v>
      </c>
      <c r="F396" s="53">
        <v>1</v>
      </c>
      <c r="G396" s="42">
        <v>500</v>
      </c>
      <c r="H396" s="42">
        <v>500</v>
      </c>
    </row>
    <row r="397" spans="1:8" s="17" customFormat="1" ht="47.25">
      <c r="A397" s="13">
        <v>374</v>
      </c>
      <c r="B397" s="40" t="s">
        <v>373</v>
      </c>
      <c r="C397" s="11"/>
      <c r="D397" s="14" t="s">
        <v>28</v>
      </c>
      <c r="E397" s="11" t="s">
        <v>398</v>
      </c>
      <c r="F397" s="53">
        <v>1</v>
      </c>
      <c r="G397" s="42">
        <v>500</v>
      </c>
      <c r="H397" s="42">
        <v>500</v>
      </c>
    </row>
    <row r="398" spans="1:8" s="17" customFormat="1" ht="78.75">
      <c r="A398" s="13">
        <v>375</v>
      </c>
      <c r="B398" s="40" t="s">
        <v>371</v>
      </c>
      <c r="C398" s="11"/>
      <c r="D398" s="14" t="s">
        <v>28</v>
      </c>
      <c r="E398" s="11" t="s">
        <v>398</v>
      </c>
      <c r="F398" s="53">
        <v>1</v>
      </c>
      <c r="G398" s="42">
        <v>500</v>
      </c>
      <c r="H398" s="42">
        <v>500</v>
      </c>
    </row>
    <row r="399" spans="1:8" s="17" customFormat="1" ht="47.25">
      <c r="A399" s="13">
        <v>376</v>
      </c>
      <c r="B399" s="40" t="s">
        <v>374</v>
      </c>
      <c r="C399" s="11"/>
      <c r="D399" s="14" t="s">
        <v>28</v>
      </c>
      <c r="E399" s="11" t="s">
        <v>398</v>
      </c>
      <c r="F399" s="53">
        <v>1</v>
      </c>
      <c r="G399" s="42">
        <v>500</v>
      </c>
      <c r="H399" s="42">
        <v>500</v>
      </c>
    </row>
    <row r="400" spans="1:8" s="17" customFormat="1" ht="78.75">
      <c r="A400" s="13">
        <v>377</v>
      </c>
      <c r="B400" s="40" t="s">
        <v>375</v>
      </c>
      <c r="C400" s="11"/>
      <c r="D400" s="14" t="s">
        <v>28</v>
      </c>
      <c r="E400" s="11" t="s">
        <v>398</v>
      </c>
      <c r="F400" s="53">
        <v>1</v>
      </c>
      <c r="G400" s="42">
        <v>500</v>
      </c>
      <c r="H400" s="42">
        <v>500</v>
      </c>
    </row>
    <row r="401" spans="1:8" s="17" customFormat="1" ht="78.75">
      <c r="A401" s="13">
        <v>378</v>
      </c>
      <c r="B401" s="40" t="s">
        <v>320</v>
      </c>
      <c r="C401" s="11"/>
      <c r="D401" s="14" t="s">
        <v>28</v>
      </c>
      <c r="E401" s="11" t="s">
        <v>398</v>
      </c>
      <c r="F401" s="53">
        <v>1</v>
      </c>
      <c r="G401" s="42">
        <v>400</v>
      </c>
      <c r="H401" s="42">
        <v>400</v>
      </c>
    </row>
    <row r="402" spans="1:8" s="17" customFormat="1" ht="15.75">
      <c r="A402" s="13">
        <v>379</v>
      </c>
      <c r="B402" s="40" t="s">
        <v>376</v>
      </c>
      <c r="C402" s="11"/>
      <c r="D402" s="14" t="s">
        <v>28</v>
      </c>
      <c r="E402" s="11" t="s">
        <v>398</v>
      </c>
      <c r="F402" s="53">
        <v>4</v>
      </c>
      <c r="G402" s="42">
        <v>100</v>
      </c>
      <c r="H402" s="42">
        <v>400</v>
      </c>
    </row>
    <row r="403" spans="1:8" s="17" customFormat="1" ht="94.5">
      <c r="A403" s="13">
        <v>380</v>
      </c>
      <c r="B403" s="40" t="s">
        <v>377</v>
      </c>
      <c r="C403" s="11"/>
      <c r="D403" s="14" t="s">
        <v>28</v>
      </c>
      <c r="E403" s="11" t="s">
        <v>398</v>
      </c>
      <c r="F403" s="53">
        <v>1</v>
      </c>
      <c r="G403" s="42">
        <v>300</v>
      </c>
      <c r="H403" s="42">
        <v>300</v>
      </c>
    </row>
    <row r="404" spans="1:8" s="17" customFormat="1" ht="94.5">
      <c r="A404" s="13">
        <v>381</v>
      </c>
      <c r="B404" s="40" t="s">
        <v>377</v>
      </c>
      <c r="C404" s="11"/>
      <c r="D404" s="14" t="s">
        <v>28</v>
      </c>
      <c r="E404" s="11" t="s">
        <v>398</v>
      </c>
      <c r="F404" s="53">
        <v>1</v>
      </c>
      <c r="G404" s="42">
        <v>300</v>
      </c>
      <c r="H404" s="42">
        <v>300</v>
      </c>
    </row>
    <row r="405" spans="1:8" s="17" customFormat="1" ht="78.75">
      <c r="A405" s="13">
        <v>382</v>
      </c>
      <c r="B405" s="40" t="s">
        <v>378</v>
      </c>
      <c r="C405" s="11"/>
      <c r="D405" s="14" t="s">
        <v>28</v>
      </c>
      <c r="E405" s="11" t="s">
        <v>398</v>
      </c>
      <c r="F405" s="53">
        <v>1</v>
      </c>
      <c r="G405" s="42">
        <v>250</v>
      </c>
      <c r="H405" s="42">
        <v>250</v>
      </c>
    </row>
    <row r="406" spans="1:8" s="17" customFormat="1" ht="78.75">
      <c r="A406" s="13">
        <v>383</v>
      </c>
      <c r="B406" s="40" t="s">
        <v>379</v>
      </c>
      <c r="C406" s="11"/>
      <c r="D406" s="14" t="s">
        <v>28</v>
      </c>
      <c r="E406" s="11" t="s">
        <v>398</v>
      </c>
      <c r="F406" s="53">
        <v>1</v>
      </c>
      <c r="G406" s="42">
        <v>250</v>
      </c>
      <c r="H406" s="42">
        <v>250</v>
      </c>
    </row>
    <row r="407" spans="1:8" s="17" customFormat="1" ht="47.25">
      <c r="A407" s="13">
        <v>384</v>
      </c>
      <c r="B407" s="40" t="s">
        <v>380</v>
      </c>
      <c r="C407" s="11"/>
      <c r="D407" s="14" t="s">
        <v>28</v>
      </c>
      <c r="E407" s="11" t="s">
        <v>398</v>
      </c>
      <c r="F407" s="53">
        <v>1</v>
      </c>
      <c r="G407" s="42">
        <v>250</v>
      </c>
      <c r="H407" s="42">
        <v>250</v>
      </c>
    </row>
    <row r="408" spans="1:8" s="17" customFormat="1" ht="47.25">
      <c r="A408" s="13">
        <v>385</v>
      </c>
      <c r="B408" s="40" t="s">
        <v>381</v>
      </c>
      <c r="C408" s="11"/>
      <c r="D408" s="14" t="s">
        <v>28</v>
      </c>
      <c r="E408" s="11" t="s">
        <v>398</v>
      </c>
      <c r="F408" s="53">
        <v>1</v>
      </c>
      <c r="G408" s="42">
        <v>200</v>
      </c>
      <c r="H408" s="42">
        <v>200</v>
      </c>
    </row>
    <row r="409" spans="1:8" s="17" customFormat="1" ht="63">
      <c r="A409" s="13">
        <v>386</v>
      </c>
      <c r="B409" s="40" t="s">
        <v>382</v>
      </c>
      <c r="C409" s="11"/>
      <c r="D409" s="14" t="s">
        <v>28</v>
      </c>
      <c r="E409" s="11" t="s">
        <v>398</v>
      </c>
      <c r="F409" s="53">
        <v>1</v>
      </c>
      <c r="G409" s="42">
        <v>180</v>
      </c>
      <c r="H409" s="42">
        <v>180</v>
      </c>
    </row>
    <row r="410" spans="1:8" s="17" customFormat="1" ht="47.25">
      <c r="A410" s="13">
        <v>387</v>
      </c>
      <c r="B410" s="40" t="s">
        <v>383</v>
      </c>
      <c r="C410" s="11"/>
      <c r="D410" s="14" t="s">
        <v>28</v>
      </c>
      <c r="E410" s="11" t="s">
        <v>398</v>
      </c>
      <c r="F410" s="53">
        <v>1</v>
      </c>
      <c r="G410" s="42">
        <v>1000</v>
      </c>
      <c r="H410" s="42">
        <v>1000</v>
      </c>
    </row>
    <row r="411" spans="1:8" s="17" customFormat="1" ht="31.5">
      <c r="A411" s="13">
        <v>388</v>
      </c>
      <c r="B411" s="40" t="s">
        <v>384</v>
      </c>
      <c r="C411" s="11"/>
      <c r="D411" s="14" t="s">
        <v>28</v>
      </c>
      <c r="E411" s="11" t="s">
        <v>398</v>
      </c>
      <c r="F411" s="53">
        <v>2</v>
      </c>
      <c r="G411" s="42">
        <v>350</v>
      </c>
      <c r="H411" s="42">
        <v>700</v>
      </c>
    </row>
    <row r="412" spans="1:8" s="17" customFormat="1" ht="31.5">
      <c r="A412" s="13">
        <v>389</v>
      </c>
      <c r="B412" s="40" t="s">
        <v>385</v>
      </c>
      <c r="C412" s="11"/>
      <c r="D412" s="14" t="s">
        <v>28</v>
      </c>
      <c r="E412" s="11" t="s">
        <v>398</v>
      </c>
      <c r="F412" s="53">
        <v>1</v>
      </c>
      <c r="G412" s="42">
        <v>250</v>
      </c>
      <c r="H412" s="42">
        <v>250</v>
      </c>
    </row>
    <row r="413" spans="1:8" s="17" customFormat="1" ht="47.25">
      <c r="A413" s="13">
        <v>390</v>
      </c>
      <c r="B413" s="40" t="s">
        <v>386</v>
      </c>
      <c r="C413" s="11"/>
      <c r="D413" s="14" t="s">
        <v>28</v>
      </c>
      <c r="E413" s="11" t="s">
        <v>398</v>
      </c>
      <c r="F413" s="53">
        <v>50</v>
      </c>
      <c r="G413" s="42">
        <f>H413/F413</f>
        <v>60</v>
      </c>
      <c r="H413" s="42">
        <v>3000</v>
      </c>
    </row>
    <row r="414" spans="1:8" s="17" customFormat="1" ht="47.25">
      <c r="A414" s="13">
        <v>391</v>
      </c>
      <c r="B414" s="40" t="s">
        <v>387</v>
      </c>
      <c r="C414" s="11"/>
      <c r="D414" s="14" t="s">
        <v>28</v>
      </c>
      <c r="E414" s="11" t="s">
        <v>398</v>
      </c>
      <c r="F414" s="53">
        <v>50</v>
      </c>
      <c r="G414" s="42">
        <v>40</v>
      </c>
      <c r="H414" s="42">
        <v>2000</v>
      </c>
    </row>
    <row r="415" spans="1:8" s="17" customFormat="1" ht="63">
      <c r="A415" s="13">
        <v>392</v>
      </c>
      <c r="B415" s="40" t="s">
        <v>388</v>
      </c>
      <c r="C415" s="11"/>
      <c r="D415" s="14" t="s">
        <v>28</v>
      </c>
      <c r="E415" s="11" t="s">
        <v>398</v>
      </c>
      <c r="F415" s="53">
        <v>20</v>
      </c>
      <c r="G415" s="42">
        <f>H415/F415</f>
        <v>60</v>
      </c>
      <c r="H415" s="42">
        <v>1200</v>
      </c>
    </row>
    <row r="416" spans="1:8" s="17" customFormat="1" ht="31.5">
      <c r="A416" s="13">
        <v>393</v>
      </c>
      <c r="B416" s="40" t="s">
        <v>389</v>
      </c>
      <c r="C416" s="11"/>
      <c r="D416" s="14" t="s">
        <v>28</v>
      </c>
      <c r="E416" s="11" t="s">
        <v>398</v>
      </c>
      <c r="F416" s="53">
        <v>2</v>
      </c>
      <c r="G416" s="42">
        <v>14500</v>
      </c>
      <c r="H416" s="42">
        <v>29000</v>
      </c>
    </row>
    <row r="417" spans="1:8" s="17" customFormat="1" ht="78.75">
      <c r="A417" s="13">
        <v>394</v>
      </c>
      <c r="B417" s="40" t="s">
        <v>390</v>
      </c>
      <c r="C417" s="11"/>
      <c r="D417" s="14" t="s">
        <v>28</v>
      </c>
      <c r="E417" s="11" t="s">
        <v>398</v>
      </c>
      <c r="F417" s="53">
        <v>1</v>
      </c>
      <c r="G417" s="42">
        <v>200</v>
      </c>
      <c r="H417" s="42">
        <v>200</v>
      </c>
    </row>
    <row r="418" spans="1:8" s="17" customFormat="1" ht="31.5">
      <c r="A418" s="13">
        <v>395</v>
      </c>
      <c r="B418" s="40" t="s">
        <v>391</v>
      </c>
      <c r="C418" s="11"/>
      <c r="D418" s="14" t="s">
        <v>28</v>
      </c>
      <c r="E418" s="11" t="s">
        <v>398</v>
      </c>
      <c r="F418" s="53">
        <v>1</v>
      </c>
      <c r="G418" s="42">
        <v>6500</v>
      </c>
      <c r="H418" s="42">
        <v>6500</v>
      </c>
    </row>
    <row r="419" spans="1:8" s="17" customFormat="1" ht="31.5">
      <c r="A419" s="13">
        <v>396</v>
      </c>
      <c r="B419" s="40" t="s">
        <v>392</v>
      </c>
      <c r="C419" s="11"/>
      <c r="D419" s="14" t="s">
        <v>28</v>
      </c>
      <c r="E419" s="11" t="s">
        <v>398</v>
      </c>
      <c r="F419" s="53">
        <v>1</v>
      </c>
      <c r="G419" s="42">
        <v>350</v>
      </c>
      <c r="H419" s="42">
        <v>350</v>
      </c>
    </row>
    <row r="420" spans="1:8" s="17" customFormat="1" ht="31.5">
      <c r="A420" s="13">
        <v>397</v>
      </c>
      <c r="B420" s="40" t="s">
        <v>393</v>
      </c>
      <c r="C420" s="11"/>
      <c r="D420" s="14" t="s">
        <v>28</v>
      </c>
      <c r="E420" s="11" t="s">
        <v>398</v>
      </c>
      <c r="F420" s="53">
        <v>8</v>
      </c>
      <c r="G420" s="42">
        <f>H420/F420</f>
        <v>200</v>
      </c>
      <c r="H420" s="42">
        <v>1600</v>
      </c>
    </row>
    <row r="421" spans="1:8" s="17" customFormat="1" ht="31.5">
      <c r="A421" s="13">
        <v>398</v>
      </c>
      <c r="B421" s="40" t="s">
        <v>394</v>
      </c>
      <c r="C421" s="11"/>
      <c r="D421" s="14" t="s">
        <v>28</v>
      </c>
      <c r="E421" s="11" t="s">
        <v>398</v>
      </c>
      <c r="F421" s="53">
        <v>8</v>
      </c>
      <c r="G421" s="42">
        <v>200</v>
      </c>
      <c r="H421" s="42">
        <v>1600</v>
      </c>
    </row>
    <row r="422" spans="1:8" s="17" customFormat="1" ht="15.75">
      <c r="A422" s="13">
        <v>399</v>
      </c>
      <c r="B422" s="40" t="s">
        <v>395</v>
      </c>
      <c r="C422" s="11"/>
      <c r="D422" s="14" t="s">
        <v>28</v>
      </c>
      <c r="E422" s="11" t="s">
        <v>398</v>
      </c>
      <c r="F422" s="53">
        <v>3</v>
      </c>
      <c r="G422" s="42">
        <f>H422/F422</f>
        <v>3800</v>
      </c>
      <c r="H422" s="42">
        <v>11400</v>
      </c>
    </row>
    <row r="423" spans="1:8" s="17" customFormat="1" ht="31.5">
      <c r="A423" s="13">
        <v>400</v>
      </c>
      <c r="B423" s="40" t="s">
        <v>396</v>
      </c>
      <c r="C423" s="11"/>
      <c r="D423" s="14" t="s">
        <v>28</v>
      </c>
      <c r="E423" s="11" t="s">
        <v>398</v>
      </c>
      <c r="F423" s="53">
        <v>1</v>
      </c>
      <c r="G423" s="42">
        <v>10000</v>
      </c>
      <c r="H423" s="42">
        <v>10000</v>
      </c>
    </row>
    <row r="424" spans="1:8" s="17" customFormat="1" ht="15.75">
      <c r="A424" s="13">
        <v>401</v>
      </c>
      <c r="B424" s="40" t="s">
        <v>395</v>
      </c>
      <c r="C424" s="11"/>
      <c r="D424" s="14" t="s">
        <v>28</v>
      </c>
      <c r="E424" s="11" t="s">
        <v>398</v>
      </c>
      <c r="F424" s="53">
        <v>1</v>
      </c>
      <c r="G424" s="42">
        <v>3800</v>
      </c>
      <c r="H424" s="42">
        <v>3800</v>
      </c>
    </row>
    <row r="425" spans="1:8" ht="47.25">
      <c r="A425" s="13">
        <v>402</v>
      </c>
      <c r="B425" s="40" t="s">
        <v>397</v>
      </c>
      <c r="C425" s="11"/>
      <c r="D425" s="14" t="s">
        <v>28</v>
      </c>
      <c r="E425" s="11" t="s">
        <v>398</v>
      </c>
      <c r="F425" s="53">
        <v>1</v>
      </c>
      <c r="G425" s="42">
        <v>3500</v>
      </c>
      <c r="H425" s="42">
        <v>3500</v>
      </c>
    </row>
    <row r="426" spans="1:8" ht="15.75">
      <c r="A426" s="13"/>
      <c r="B426" s="31" t="s">
        <v>16</v>
      </c>
      <c r="C426" s="13"/>
      <c r="D426" s="10"/>
      <c r="E426" s="13"/>
      <c r="F426" s="53"/>
      <c r="G426" s="15"/>
      <c r="H426" s="20">
        <f>H427</f>
        <v>1853936.67</v>
      </c>
    </row>
    <row r="427" spans="1:8" ht="45">
      <c r="A427" s="13">
        <v>403</v>
      </c>
      <c r="B427" s="32" t="s">
        <v>419</v>
      </c>
      <c r="C427" s="33"/>
      <c r="D427" s="29" t="s">
        <v>28</v>
      </c>
      <c r="E427" s="11" t="s">
        <v>418</v>
      </c>
      <c r="F427" s="53">
        <v>1</v>
      </c>
      <c r="G427" s="15">
        <v>1853936.67</v>
      </c>
      <c r="H427" s="42">
        <v>1853936.67</v>
      </c>
    </row>
    <row r="428" spans="1:8" ht="15.75">
      <c r="A428" s="13"/>
      <c r="B428" s="16" t="s">
        <v>12</v>
      </c>
      <c r="C428" s="6"/>
      <c r="D428" s="6"/>
      <c r="E428" s="6"/>
      <c r="F428" s="54"/>
      <c r="G428" s="6"/>
      <c r="H428" s="20">
        <f>H11+H14+H17+H20+H24+H26+H80+H84+H85+H89+H119+H131+H136+H137+H152+H157+H426</f>
        <v>89231609.81938906</v>
      </c>
    </row>
    <row r="429" ht="15">
      <c r="H429" s="4"/>
    </row>
    <row r="430" spans="2:7" ht="16.5">
      <c r="B430" s="24"/>
      <c r="C430" s="23"/>
      <c r="D430" s="23"/>
      <c r="E430" s="23"/>
      <c r="F430" s="55"/>
      <c r="G430" s="24"/>
    </row>
    <row r="431" spans="2:7" ht="16.5">
      <c r="B431" s="24"/>
      <c r="C431" s="23"/>
      <c r="D431" s="23"/>
      <c r="E431" s="23"/>
      <c r="F431" s="55"/>
      <c r="G431" s="23"/>
    </row>
    <row r="432" spans="2:7" ht="49.5" customHeight="1">
      <c r="B432" s="66"/>
      <c r="C432" s="58"/>
      <c r="D432" s="23"/>
      <c r="E432" s="23"/>
      <c r="F432" s="55"/>
      <c r="G432" s="24"/>
    </row>
  </sheetData>
  <sheetProtection/>
  <mergeCells count="11">
    <mergeCell ref="B8:D8"/>
    <mergeCell ref="E4:H4"/>
    <mergeCell ref="E5:H5"/>
    <mergeCell ref="E6:H6"/>
    <mergeCell ref="E7:H7"/>
    <mergeCell ref="B432:C432"/>
    <mergeCell ref="B5:D5"/>
    <mergeCell ref="B6:D6"/>
    <mergeCell ref="B7:D7"/>
    <mergeCell ref="A2:H2"/>
    <mergeCell ref="B4:D4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portrait" paperSize="9" scale="77" r:id="rId1"/>
  <rowBreaks count="2" manualBreakCount="2">
    <brk id="45" max="7" man="1"/>
    <brk id="84" max="7" man="1"/>
  </rowBreaks>
  <ignoredErrors>
    <ignoredError sqref="F26:G26" formulaRange="1"/>
    <ignoredError sqref="H119 H14:H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2023-06-07T10:55:14Z</dcterms:modified>
  <cp:category/>
  <cp:version/>
  <cp:contentType/>
  <cp:contentStatus/>
</cp:coreProperties>
</file>